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OAs\REHOA\Owner's Meeting\2024\"/>
    </mc:Choice>
  </mc:AlternateContent>
  <xr:revisionPtr revIDLastSave="0" documentId="13_ncr:1_{B5EDD897-6AB7-40BF-9A0C-69B6CAA5691D}" xr6:coauthVersionLast="47" xr6:coauthVersionMax="47" xr10:uidLastSave="{00000000-0000-0000-0000-000000000000}"/>
  <bookViews>
    <workbookView xWindow="-28920" yWindow="-22800" windowWidth="29040" windowHeight="15720" xr2:uid="{7F8B8A6B-0548-456A-9174-9A008F63F8B8}"/>
  </bookViews>
  <sheets>
    <sheet name="Estimated Budge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2" l="1"/>
  <c r="J33" i="2"/>
  <c r="K33" i="2"/>
  <c r="L33" i="2"/>
  <c r="M33" i="2"/>
  <c r="N33" i="2"/>
  <c r="O33" i="2"/>
  <c r="P33" i="2"/>
  <c r="Q33" i="2"/>
  <c r="R33" i="2"/>
  <c r="H33" i="2"/>
  <c r="G33" i="2"/>
  <c r="H21" i="2"/>
  <c r="P24" i="2"/>
  <c r="P29" i="2"/>
  <c r="J29" i="2"/>
  <c r="J24" i="2"/>
  <c r="I29" i="2"/>
  <c r="H29" i="2"/>
  <c r="G29" i="2"/>
  <c r="R29" i="2"/>
  <c r="Q29" i="2"/>
  <c r="R16" i="2"/>
  <c r="R17" i="2" s="1"/>
  <c r="Q16" i="2"/>
  <c r="Q17" i="2" s="1"/>
  <c r="P16" i="2"/>
  <c r="P17" i="2" s="1"/>
  <c r="O16" i="2"/>
  <c r="O17" i="2" s="1"/>
  <c r="N16" i="2"/>
  <c r="N17" i="2" s="1"/>
  <c r="M16" i="2"/>
  <c r="M17" i="2" s="1"/>
  <c r="L16" i="2"/>
  <c r="L17" i="2" s="1"/>
  <c r="K16" i="2"/>
  <c r="K17" i="2" s="1"/>
  <c r="J16" i="2"/>
  <c r="J17" i="2" s="1"/>
  <c r="I16" i="2"/>
  <c r="I17" i="2" s="1"/>
  <c r="H16" i="2"/>
  <c r="H17" i="2" s="1"/>
  <c r="G16" i="2"/>
  <c r="G17" i="2" s="1"/>
  <c r="S15" i="2"/>
  <c r="S14" i="2"/>
  <c r="S11" i="2"/>
  <c r="S10" i="2"/>
  <c r="S9" i="2"/>
  <c r="S8" i="2"/>
  <c r="R6" i="2"/>
  <c r="Q6" i="2"/>
  <c r="P6" i="2"/>
  <c r="O6" i="2"/>
  <c r="N6" i="2"/>
  <c r="M6" i="2"/>
  <c r="L6" i="2"/>
  <c r="K6" i="2"/>
  <c r="J6" i="2"/>
  <c r="I6" i="2"/>
  <c r="H6" i="2"/>
  <c r="G6" i="2"/>
  <c r="S5" i="2"/>
  <c r="S12" i="2" l="1"/>
  <c r="S17" i="2"/>
  <c r="S6" i="2"/>
  <c r="G19" i="2"/>
  <c r="S16" i="2"/>
  <c r="H3" i="2" l="1"/>
  <c r="H19" i="2" s="1"/>
  <c r="H31" i="2"/>
  <c r="I31" i="2"/>
  <c r="J31" i="2"/>
  <c r="K31" i="2"/>
  <c r="L31" i="2"/>
  <c r="M31" i="2"/>
  <c r="N31" i="2"/>
  <c r="O31" i="2"/>
  <c r="P31" i="2"/>
  <c r="Q31" i="2"/>
  <c r="R31" i="2"/>
  <c r="G31" i="2"/>
  <c r="S30" i="2"/>
  <c r="S29" i="2"/>
  <c r="R26" i="2"/>
  <c r="Q26" i="2"/>
  <c r="P26" i="2"/>
  <c r="O26" i="2"/>
  <c r="N26" i="2"/>
  <c r="M26" i="2"/>
  <c r="L26" i="2"/>
  <c r="K26" i="2"/>
  <c r="J26" i="2"/>
  <c r="I26" i="2"/>
  <c r="H26" i="2"/>
  <c r="G26" i="2"/>
  <c r="S25" i="2"/>
  <c r="S24" i="2"/>
  <c r="I3" i="2" l="1"/>
  <c r="I19" i="2" s="1"/>
  <c r="S31" i="2"/>
  <c r="S26" i="2"/>
  <c r="S22" i="1"/>
  <c r="S18" i="1"/>
  <c r="G8" i="1"/>
  <c r="J3" i="2" l="1"/>
  <c r="J19" i="2" s="1"/>
  <c r="S5" i="1"/>
  <c r="M8" i="1"/>
  <c r="N8" i="1"/>
  <c r="O8" i="1"/>
  <c r="Q8" i="1"/>
  <c r="R8" i="1"/>
  <c r="K8" i="1"/>
  <c r="H8" i="1"/>
  <c r="J8" i="1"/>
  <c r="H20" i="1"/>
  <c r="H23" i="1" s="1"/>
  <c r="I20" i="1"/>
  <c r="I23" i="1" s="1"/>
  <c r="J20" i="1"/>
  <c r="J23" i="1" s="1"/>
  <c r="K20" i="1"/>
  <c r="K23" i="1" s="1"/>
  <c r="L20" i="1"/>
  <c r="L23" i="1" s="1"/>
  <c r="M20" i="1"/>
  <c r="M23" i="1" s="1"/>
  <c r="N20" i="1"/>
  <c r="N23" i="1" s="1"/>
  <c r="O20" i="1"/>
  <c r="O23" i="1" s="1"/>
  <c r="P20" i="1"/>
  <c r="P23" i="1" s="1"/>
  <c r="Q20" i="1"/>
  <c r="Q23" i="1" s="1"/>
  <c r="R20" i="1"/>
  <c r="R23" i="1" s="1"/>
  <c r="G20" i="1"/>
  <c r="G23" i="1" s="1"/>
  <c r="S16" i="1"/>
  <c r="S17" i="1"/>
  <c r="S19" i="1"/>
  <c r="S13" i="1"/>
  <c r="S12" i="1"/>
  <c r="S11" i="1"/>
  <c r="S10" i="1"/>
  <c r="P8" i="1"/>
  <c r="L8" i="1"/>
  <c r="I8" i="1"/>
  <c r="S6" i="1"/>
  <c r="K3" i="2" l="1"/>
  <c r="K19" i="2" s="1"/>
  <c r="S14" i="1"/>
  <c r="S8" i="1"/>
  <c r="S4" i="1"/>
  <c r="S20" i="1"/>
  <c r="L3" i="2" l="1"/>
  <c r="L19" i="2" s="1"/>
  <c r="G25" i="1"/>
  <c r="G29" i="1" s="1"/>
  <c r="S23" i="1"/>
  <c r="M3" i="2" l="1"/>
  <c r="M19" i="2" s="1"/>
  <c r="H2" i="1"/>
  <c r="H25" i="1" s="1"/>
  <c r="H29" i="1" s="1"/>
  <c r="N3" i="2" l="1"/>
  <c r="N19" i="2" s="1"/>
  <c r="I2" i="1"/>
  <c r="I25" i="1" s="1"/>
  <c r="I29" i="1" s="1"/>
  <c r="O3" i="2" l="1"/>
  <c r="O19" i="2" s="1"/>
  <c r="J2" i="1"/>
  <c r="J25" i="1" s="1"/>
  <c r="J29" i="1" s="1"/>
  <c r="P3" i="2" l="1"/>
  <c r="P19" i="2" s="1"/>
  <c r="K2" i="1"/>
  <c r="K25" i="1" s="1"/>
  <c r="K29" i="1" s="1"/>
  <c r="Q3" i="2" l="1"/>
  <c r="Q19" i="2" s="1"/>
  <c r="L2" i="1"/>
  <c r="L25" i="1" s="1"/>
  <c r="L29" i="1" s="1"/>
  <c r="M2" i="1" l="1"/>
  <c r="M25" i="1" s="1"/>
  <c r="M29" i="1" s="1"/>
  <c r="R3" i="2"/>
  <c r="N2" i="1" l="1"/>
  <c r="N25" i="1" s="1"/>
  <c r="N29" i="1" s="1"/>
  <c r="R19" i="2"/>
  <c r="O2" i="1" l="1"/>
  <c r="O25" i="1" s="1"/>
  <c r="O29" i="1" s="1"/>
  <c r="P2" i="1" l="1"/>
  <c r="P25" i="1" s="1"/>
  <c r="P29" i="1" s="1"/>
  <c r="Q2" i="1" l="1"/>
  <c r="Q25" i="1" s="1"/>
  <c r="Q29" i="1" s="1"/>
  <c r="R2" i="1" l="1"/>
  <c r="R25" i="1" s="1"/>
  <c r="R29" i="1" s="1"/>
</calcChain>
</file>

<file path=xl/sharedStrings.xml><?xml version="1.0" encoding="utf-8"?>
<sst xmlns="http://schemas.openxmlformats.org/spreadsheetml/2006/main" count="120" uniqueCount="56">
  <si>
    <t>TOTALS</t>
  </si>
  <si>
    <t>Projected Operating Account Balance</t>
  </si>
  <si>
    <t>INCOME</t>
  </si>
  <si>
    <t>40022</t>
  </si>
  <si>
    <t>Total Income</t>
  </si>
  <si>
    <t>EXPENSES</t>
  </si>
  <si>
    <t>5004</t>
  </si>
  <si>
    <t>Management Fees</t>
  </si>
  <si>
    <t>5005</t>
  </si>
  <si>
    <t>Insurance</t>
  </si>
  <si>
    <t>5006</t>
  </si>
  <si>
    <t>5010</t>
  </si>
  <si>
    <t>Taxes</t>
  </si>
  <si>
    <t>Weed Control/Fertilization</t>
  </si>
  <si>
    <t>5020</t>
  </si>
  <si>
    <t>5103</t>
  </si>
  <si>
    <t>Other Expenses</t>
  </si>
  <si>
    <t>Total Expense</t>
  </si>
  <si>
    <t>PROJECTED TOTAL CASH ON HAND</t>
  </si>
  <si>
    <t>HOA Dues</t>
  </si>
  <si>
    <t>Legal, Professional Fees</t>
  </si>
  <si>
    <t>Grounds Maintenance</t>
  </si>
  <si>
    <t>50201</t>
  </si>
  <si>
    <t>50204</t>
  </si>
  <si>
    <t>50209</t>
  </si>
  <si>
    <t>Total Grounds Maintenance</t>
  </si>
  <si>
    <t>JUL 24</t>
  </si>
  <si>
    <t>AUG 24</t>
  </si>
  <si>
    <t>SEPT 24</t>
  </si>
  <si>
    <t>OCT 24</t>
  </si>
  <si>
    <t>NOV 24</t>
  </si>
  <si>
    <t>DEC 24</t>
  </si>
  <si>
    <t>JAN 25</t>
  </si>
  <si>
    <t>FEB 25</t>
  </si>
  <si>
    <t>MAR 25</t>
  </si>
  <si>
    <t>APR 25</t>
  </si>
  <si>
    <t>MAY 25</t>
  </si>
  <si>
    <t>JUN 25</t>
  </si>
  <si>
    <t>4105</t>
  </si>
  <si>
    <t>4119</t>
  </si>
  <si>
    <t>50206</t>
  </si>
  <si>
    <t>Tree Trimming/ Removal</t>
  </si>
  <si>
    <t>Landscaping (Owner Charges)</t>
  </si>
  <si>
    <t>Snow Removal (Owner Charges)</t>
  </si>
  <si>
    <t>Lawn Mowing/Trimming (Owner Charges)</t>
  </si>
  <si>
    <t>Total Owner Expense Income</t>
  </si>
  <si>
    <t xml:space="preserve">Prepaid Services </t>
  </si>
  <si>
    <t xml:space="preserve">Total Owner Expense </t>
  </si>
  <si>
    <t xml:space="preserve">Landscaping </t>
  </si>
  <si>
    <t xml:space="preserve">Snow Removal </t>
  </si>
  <si>
    <t xml:space="preserve">Lawn Mowing/Trimming </t>
  </si>
  <si>
    <t>Projected Operating Account Balance (Without Prepays)</t>
  </si>
  <si>
    <t xml:space="preserve">OWNER EXPENSES </t>
  </si>
  <si>
    <t>HOA EXPENSES</t>
  </si>
  <si>
    <t>Current PREPAID CREDITS</t>
  </si>
  <si>
    <r>
      <t xml:space="preserve">RIVER'S EDGE HOMEOWNERS ASSOCIATION BUDGET 2024-2025 </t>
    </r>
    <r>
      <rPr>
        <b/>
        <i/>
        <u/>
        <sz val="10"/>
        <color theme="1"/>
        <rFont val="Calibri"/>
        <family val="2"/>
        <scheme val="minor"/>
      </rPr>
      <t>ESTIMATES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</si>
</sst>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2" fillId="0" borderId="0" xfId="0" applyNumberFormat="1" applyFont="1"/>
    <xf numFmtId="49" fontId="4" fillId="0" borderId="0" xfId="0" applyNumberFormat="1" applyFont="1"/>
    <xf numFmtId="164" fontId="5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4" fontId="8" fillId="0" borderId="0" xfId="0" applyNumberFormat="1" applyFont="1"/>
    <xf numFmtId="44" fontId="0" fillId="0" borderId="0" xfId="0" applyNumberFormat="1"/>
    <xf numFmtId="49" fontId="5" fillId="0" borderId="0" xfId="0" applyNumberFormat="1" applyFont="1"/>
    <xf numFmtId="49" fontId="7" fillId="0" borderId="0" xfId="0" applyNumberFormat="1" applyFont="1"/>
    <xf numFmtId="164" fontId="7" fillId="0" borderId="4" xfId="0" applyNumberFormat="1" applyFont="1" applyBorder="1"/>
    <xf numFmtId="44" fontId="2" fillId="0" borderId="0" xfId="0" applyNumberFormat="1" applyFont="1"/>
    <xf numFmtId="43" fontId="2" fillId="0" borderId="2" xfId="1" applyFont="1" applyBorder="1"/>
    <xf numFmtId="43" fontId="5" fillId="0" borderId="0" xfId="1" applyFont="1"/>
    <xf numFmtId="43" fontId="7" fillId="0" borderId="0" xfId="1" applyFont="1"/>
    <xf numFmtId="43" fontId="7" fillId="0" borderId="3" xfId="1" applyFont="1" applyBorder="1"/>
    <xf numFmtId="43" fontId="7" fillId="0" borderId="4" xfId="1" applyFont="1" applyBorder="1"/>
    <xf numFmtId="44" fontId="9" fillId="0" borderId="5" xfId="2" applyFont="1" applyBorder="1"/>
    <xf numFmtId="44" fontId="6" fillId="0" borderId="0" xfId="2" applyFont="1"/>
    <xf numFmtId="44" fontId="8" fillId="0" borderId="0" xfId="2" applyFont="1"/>
    <xf numFmtId="44" fontId="0" fillId="0" borderId="0" xfId="2" applyFont="1"/>
    <xf numFmtId="43" fontId="5" fillId="0" borderId="5" xfId="1" applyFont="1" applyBorder="1"/>
    <xf numFmtId="44" fontId="6" fillId="0" borderId="5" xfId="2" applyFont="1" applyBorder="1"/>
    <xf numFmtId="49" fontId="2" fillId="0" borderId="6" xfId="0" applyNumberFormat="1" applyFont="1" applyBorder="1" applyAlignment="1">
      <alignment horizontal="center"/>
    </xf>
    <xf numFmtId="43" fontId="2" fillId="0" borderId="8" xfId="1" applyFont="1" applyBorder="1"/>
    <xf numFmtId="164" fontId="5" fillId="0" borderId="7" xfId="0" applyNumberFormat="1" applyFont="1" applyBorder="1"/>
    <xf numFmtId="43" fontId="5" fillId="0" borderId="7" xfId="1" applyFont="1" applyBorder="1"/>
    <xf numFmtId="43" fontId="7" fillId="0" borderId="7" xfId="1" applyFont="1" applyBorder="1"/>
    <xf numFmtId="43" fontId="5" fillId="0" borderId="9" xfId="1" applyFont="1" applyBorder="1"/>
    <xf numFmtId="164" fontId="7" fillId="0" borderId="10" xfId="0" applyNumberFormat="1" applyFont="1" applyBorder="1"/>
    <xf numFmtId="164" fontId="7" fillId="0" borderId="7" xfId="0" applyNumberFormat="1" applyFont="1" applyBorder="1"/>
    <xf numFmtId="43" fontId="7" fillId="0" borderId="10" xfId="1" applyFont="1" applyBorder="1"/>
    <xf numFmtId="0" fontId="0" fillId="0" borderId="7" xfId="0" applyBorder="1"/>
    <xf numFmtId="44" fontId="9" fillId="0" borderId="9" xfId="2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49" fontId="7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7" fillId="0" borderId="2" xfId="1" applyFont="1" applyBorder="1"/>
    <xf numFmtId="43" fontId="7" fillId="0" borderId="8" xfId="1" applyFont="1" applyBorder="1"/>
    <xf numFmtId="164" fontId="15" fillId="0" borderId="0" xfId="0" applyNumberFormat="1" applyFont="1"/>
    <xf numFmtId="164" fontId="15" fillId="0" borderId="7" xfId="0" applyNumberFormat="1" applyFont="1" applyBorder="1"/>
    <xf numFmtId="43" fontId="15" fillId="0" borderId="0" xfId="1" applyFont="1"/>
    <xf numFmtId="43" fontId="15" fillId="0" borderId="7" xfId="1" applyFont="1" applyBorder="1"/>
    <xf numFmtId="44" fontId="16" fillId="0" borderId="0" xfId="2" applyFont="1"/>
    <xf numFmtId="44" fontId="11" fillId="0" borderId="0" xfId="2" applyFont="1"/>
    <xf numFmtId="43" fontId="15" fillId="0" borderId="5" xfId="1" applyFont="1" applyBorder="1"/>
    <xf numFmtId="43" fontId="15" fillId="0" borderId="9" xfId="1" applyFont="1" applyBorder="1"/>
    <xf numFmtId="44" fontId="16" fillId="0" borderId="5" xfId="2" applyFont="1" applyBorder="1"/>
    <xf numFmtId="49" fontId="15" fillId="0" borderId="0" xfId="0" applyNumberFormat="1" applyFont="1"/>
    <xf numFmtId="44" fontId="7" fillId="0" borderId="0" xfId="0" applyNumberFormat="1" applyFont="1"/>
    <xf numFmtId="43" fontId="7" fillId="0" borderId="0" xfId="1" applyFont="1" applyBorder="1"/>
    <xf numFmtId="43" fontId="7" fillId="0" borderId="13" xfId="1" applyFont="1" applyBorder="1"/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17" fillId="0" borderId="0" xfId="0" applyNumberFormat="1" applyFont="1"/>
    <xf numFmtId="43" fontId="7" fillId="0" borderId="14" xfId="1" applyFont="1" applyBorder="1"/>
    <xf numFmtId="0" fontId="11" fillId="0" borderId="7" xfId="0" applyFont="1" applyBorder="1"/>
    <xf numFmtId="8" fontId="11" fillId="0" borderId="0" xfId="0" applyNumberFormat="1" applyFont="1"/>
    <xf numFmtId="49" fontId="7" fillId="2" borderId="13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15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8BF6-9913-4A1E-ADBC-8CCF62BE5629}">
  <dimension ref="A1:V36"/>
  <sheetViews>
    <sheetView tabSelected="1" workbookViewId="0">
      <selection activeCell="W9" sqref="W9"/>
    </sheetView>
  </sheetViews>
  <sheetFormatPr defaultRowHeight="14.5" x14ac:dyDescent="0.35"/>
  <cols>
    <col min="1" max="2" width="3.1796875" customWidth="1"/>
    <col min="3" max="3" width="5.453125" customWidth="1"/>
    <col min="4" max="4" width="6.453125" customWidth="1"/>
    <col min="5" max="5" width="16.81640625" customWidth="1"/>
    <col min="6" max="6" width="12.36328125" customWidth="1"/>
    <col min="7" max="13" width="11" bestFit="1" customWidth="1"/>
    <col min="14" max="17" width="11.54296875" bestFit="1" customWidth="1"/>
    <col min="18" max="18" width="12.26953125" bestFit="1" customWidth="1"/>
    <col min="19" max="19" width="13.453125" bestFit="1" customWidth="1"/>
    <col min="20" max="20" width="15.26953125" customWidth="1"/>
  </cols>
  <sheetData>
    <row r="1" spans="1:22" ht="15" thickBot="1" x14ac:dyDescent="0.4">
      <c r="A1" s="41" t="s">
        <v>55</v>
      </c>
      <c r="B1" s="41"/>
      <c r="C1" s="41"/>
      <c r="D1" s="41"/>
      <c r="E1" s="41"/>
      <c r="F1" s="41"/>
      <c r="G1" s="41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22" ht="15.5" thickTop="1" thickBot="1" x14ac:dyDescent="0.4">
      <c r="A2" s="68" t="s">
        <v>53</v>
      </c>
      <c r="B2" s="69"/>
      <c r="C2" s="69"/>
      <c r="D2" s="69"/>
      <c r="E2" s="69"/>
      <c r="F2" s="70"/>
      <c r="G2" s="42" t="s">
        <v>26</v>
      </c>
      <c r="H2" s="42" t="s">
        <v>27</v>
      </c>
      <c r="I2" s="42" t="s">
        <v>28</v>
      </c>
      <c r="J2" s="42" t="s">
        <v>29</v>
      </c>
      <c r="K2" s="42" t="s">
        <v>30</v>
      </c>
      <c r="L2" s="43" t="s">
        <v>31</v>
      </c>
      <c r="M2" s="42" t="s">
        <v>32</v>
      </c>
      <c r="N2" s="42" t="s">
        <v>33</v>
      </c>
      <c r="O2" s="42" t="s">
        <v>34</v>
      </c>
      <c r="P2" s="42" t="s">
        <v>35</v>
      </c>
      <c r="Q2" s="42" t="s">
        <v>36</v>
      </c>
      <c r="R2" s="42" t="s">
        <v>37</v>
      </c>
      <c r="S2" s="44" t="s">
        <v>0</v>
      </c>
      <c r="T2" s="39"/>
      <c r="U2" s="39"/>
      <c r="V2" s="39"/>
    </row>
    <row r="3" spans="1:22" ht="15" thickBot="1" x14ac:dyDescent="0.4">
      <c r="A3" s="9" t="s">
        <v>1</v>
      </c>
      <c r="B3" s="45"/>
      <c r="C3" s="46"/>
      <c r="D3" s="46"/>
      <c r="E3" s="46"/>
      <c r="F3" s="46"/>
      <c r="G3" s="47">
        <v>4004.39</v>
      </c>
      <c r="H3" s="47">
        <f t="shared" ref="H3:R3" si="0">G19</f>
        <v>4304.3899999999994</v>
      </c>
      <c r="I3" s="47">
        <f t="shared" si="0"/>
        <v>4304.3899999999994</v>
      </c>
      <c r="J3" s="47">
        <f t="shared" si="0"/>
        <v>4304.3899999999994</v>
      </c>
      <c r="K3" s="47">
        <f t="shared" si="0"/>
        <v>4304.3899999999994</v>
      </c>
      <c r="L3" s="48">
        <f t="shared" si="0"/>
        <v>4304.3899999999994</v>
      </c>
      <c r="M3" s="47">
        <f t="shared" si="0"/>
        <v>4304.3899999999994</v>
      </c>
      <c r="N3" s="47">
        <f t="shared" si="0"/>
        <v>4424.3899999999994</v>
      </c>
      <c r="O3" s="47">
        <f t="shared" si="0"/>
        <v>4084.3899999999994</v>
      </c>
      <c r="P3" s="47">
        <f t="shared" si="0"/>
        <v>4084.3899999999994</v>
      </c>
      <c r="Q3" s="47">
        <f t="shared" si="0"/>
        <v>3774.3899999999994</v>
      </c>
      <c r="R3" s="47">
        <f t="shared" si="0"/>
        <v>3774.3899999999994</v>
      </c>
      <c r="S3" s="44"/>
      <c r="T3" s="39"/>
      <c r="U3" s="39"/>
      <c r="V3" s="39"/>
    </row>
    <row r="4" spans="1:22" x14ac:dyDescent="0.35">
      <c r="A4" s="14"/>
      <c r="B4" s="14" t="s">
        <v>2</v>
      </c>
      <c r="C4" s="14"/>
      <c r="D4" s="14"/>
      <c r="E4" s="14"/>
      <c r="F4" s="14"/>
      <c r="G4" s="49"/>
      <c r="H4" s="49"/>
      <c r="I4" s="49"/>
      <c r="J4" s="49"/>
      <c r="K4" s="49"/>
      <c r="L4" s="50"/>
      <c r="M4" s="49"/>
      <c r="N4" s="49"/>
      <c r="O4" s="49"/>
      <c r="P4" s="49"/>
      <c r="Q4" s="49"/>
      <c r="R4" s="49"/>
      <c r="S4" s="39"/>
      <c r="T4" s="39"/>
      <c r="U4" s="39"/>
      <c r="V4" s="39"/>
    </row>
    <row r="5" spans="1:22" x14ac:dyDescent="0.35">
      <c r="A5" s="14"/>
      <c r="B5" s="14"/>
      <c r="C5" s="14" t="s">
        <v>3</v>
      </c>
      <c r="D5" s="14" t="s">
        <v>19</v>
      </c>
      <c r="E5" s="14"/>
      <c r="F5" s="14"/>
      <c r="G5" s="51">
        <v>2100</v>
      </c>
      <c r="H5" s="51"/>
      <c r="I5" s="51"/>
      <c r="J5" s="51"/>
      <c r="K5" s="51"/>
      <c r="L5" s="52"/>
      <c r="M5" s="51">
        <v>2100</v>
      </c>
      <c r="N5" s="51"/>
      <c r="O5" s="51"/>
      <c r="P5" s="51"/>
      <c r="Q5" s="51"/>
      <c r="R5" s="51"/>
      <c r="S5" s="53">
        <f t="shared" ref="S5" si="1">SUM(G5+H5+I5+J5+K5+L5+M5+N5+O5+P5+Q5+R5)</f>
        <v>4200</v>
      </c>
      <c r="T5" s="39"/>
      <c r="U5" s="39"/>
      <c r="V5" s="39"/>
    </row>
    <row r="6" spans="1:22" x14ac:dyDescent="0.35">
      <c r="A6" s="14"/>
      <c r="B6" s="14"/>
      <c r="C6" s="9" t="s">
        <v>4</v>
      </c>
      <c r="D6" s="14"/>
      <c r="E6" s="14"/>
      <c r="F6" s="14"/>
      <c r="G6" s="19">
        <f t="shared" ref="G6:R6" si="2">SUM(G5:G5)</f>
        <v>2100</v>
      </c>
      <c r="H6" s="19">
        <f t="shared" si="2"/>
        <v>0</v>
      </c>
      <c r="I6" s="19">
        <f t="shared" si="2"/>
        <v>0</v>
      </c>
      <c r="J6" s="19">
        <f t="shared" si="2"/>
        <v>0</v>
      </c>
      <c r="K6" s="19">
        <f t="shared" si="2"/>
        <v>0</v>
      </c>
      <c r="L6" s="32">
        <f t="shared" si="2"/>
        <v>0</v>
      </c>
      <c r="M6" s="19">
        <f t="shared" si="2"/>
        <v>2100</v>
      </c>
      <c r="N6" s="19">
        <f t="shared" si="2"/>
        <v>0</v>
      </c>
      <c r="O6" s="19">
        <f t="shared" si="2"/>
        <v>0</v>
      </c>
      <c r="P6" s="19">
        <f t="shared" si="2"/>
        <v>0</v>
      </c>
      <c r="Q6" s="19">
        <f t="shared" si="2"/>
        <v>0</v>
      </c>
      <c r="R6" s="19">
        <f t="shared" si="2"/>
        <v>0</v>
      </c>
      <c r="S6" s="24">
        <f>SUM(G6+H6+I6+J6+K6+L6+M6+N6+O6+P6+Q6+R6)</f>
        <v>4200</v>
      </c>
      <c r="T6" s="39"/>
      <c r="U6" s="39"/>
      <c r="V6" s="39"/>
    </row>
    <row r="7" spans="1:22" x14ac:dyDescent="0.35">
      <c r="A7" s="14"/>
      <c r="B7" s="14" t="s">
        <v>5</v>
      </c>
      <c r="C7" s="14"/>
      <c r="D7" s="14"/>
      <c r="E7" s="14"/>
      <c r="F7" s="14"/>
      <c r="G7" s="49"/>
      <c r="H7" s="49"/>
      <c r="I7" s="49"/>
      <c r="J7" s="49"/>
      <c r="K7" s="49"/>
      <c r="L7" s="50"/>
      <c r="M7" s="49"/>
      <c r="N7" s="49"/>
      <c r="O7" s="49"/>
      <c r="P7" s="49"/>
      <c r="Q7" s="49"/>
      <c r="R7" s="49"/>
      <c r="S7" s="54"/>
      <c r="T7" s="39"/>
      <c r="U7" s="39"/>
      <c r="V7" s="39"/>
    </row>
    <row r="8" spans="1:22" x14ac:dyDescent="0.35">
      <c r="A8" s="14"/>
      <c r="B8" s="14"/>
      <c r="C8" s="14" t="s">
        <v>6</v>
      </c>
      <c r="D8" s="14" t="s">
        <v>7</v>
      </c>
      <c r="E8" s="14"/>
      <c r="F8" s="14"/>
      <c r="G8" s="51">
        <v>1800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  <c r="M8" s="51">
        <v>1800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3">
        <f>SUM(G8+H8+I8+J8+K8+L8+M8+N8+O8+P8+Q8+R8)</f>
        <v>3600</v>
      </c>
      <c r="T8" s="39"/>
      <c r="U8" s="39"/>
      <c r="V8" s="39"/>
    </row>
    <row r="9" spans="1:22" x14ac:dyDescent="0.35">
      <c r="A9" s="14"/>
      <c r="B9" s="14"/>
      <c r="C9" s="14" t="s">
        <v>8</v>
      </c>
      <c r="D9" s="14" t="s">
        <v>9</v>
      </c>
      <c r="E9" s="14"/>
      <c r="F9" s="14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  <c r="M9" s="51">
        <v>0</v>
      </c>
      <c r="N9" s="51">
        <v>0</v>
      </c>
      <c r="O9" s="51">
        <v>0</v>
      </c>
      <c r="P9" s="51">
        <v>160</v>
      </c>
      <c r="Q9" s="51">
        <v>0</v>
      </c>
      <c r="R9" s="51">
        <v>0</v>
      </c>
      <c r="S9" s="53">
        <f>SUM(G9+H9+I9+J9+K9+L9+M9+N9+O9+P9+Q9+R9)</f>
        <v>160</v>
      </c>
      <c r="T9" s="39"/>
      <c r="U9" s="39"/>
      <c r="V9" s="39"/>
    </row>
    <row r="10" spans="1:22" x14ac:dyDescent="0.35">
      <c r="A10" s="14"/>
      <c r="B10" s="14"/>
      <c r="C10" s="14" t="s">
        <v>10</v>
      </c>
      <c r="D10" s="14" t="s">
        <v>20</v>
      </c>
      <c r="E10" s="14"/>
      <c r="F10" s="14"/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  <c r="M10" s="51">
        <v>180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3">
        <f>SUM(G10+H10+I10+J10+K10+L10+M10+N10+O10+P10+Q10+R10)</f>
        <v>180</v>
      </c>
      <c r="T10" s="39"/>
      <c r="U10" s="39"/>
      <c r="V10" s="39"/>
    </row>
    <row r="11" spans="1:22" x14ac:dyDescent="0.35">
      <c r="A11" s="14"/>
      <c r="B11" s="14"/>
      <c r="C11" s="14" t="s">
        <v>11</v>
      </c>
      <c r="D11" s="14" t="s">
        <v>12</v>
      </c>
      <c r="E11" s="14"/>
      <c r="F11" s="14"/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6">
        <v>0</v>
      </c>
      <c r="M11" s="55">
        <v>0</v>
      </c>
      <c r="N11" s="55">
        <v>10</v>
      </c>
      <c r="O11" s="55">
        <v>0</v>
      </c>
      <c r="P11" s="55">
        <v>0</v>
      </c>
      <c r="Q11" s="55">
        <v>0</v>
      </c>
      <c r="R11" s="55">
        <v>0</v>
      </c>
      <c r="S11" s="57">
        <f>SUM(G11+H11+I11+J11+K11+L11+M11+N11+O11+P11+Q11+R11)</f>
        <v>10</v>
      </c>
      <c r="T11" s="39"/>
      <c r="U11" s="39"/>
      <c r="V11" s="39"/>
    </row>
    <row r="12" spans="1:22" x14ac:dyDescent="0.35">
      <c r="A12" s="14"/>
      <c r="B12" s="14"/>
      <c r="C12" s="14"/>
      <c r="D12" s="14"/>
      <c r="E12" s="14"/>
      <c r="F12" s="14"/>
      <c r="G12" s="51"/>
      <c r="H12" s="51"/>
      <c r="I12" s="51"/>
      <c r="J12" s="51"/>
      <c r="K12" s="51"/>
      <c r="L12" s="52"/>
      <c r="M12" s="51"/>
      <c r="N12" s="51"/>
      <c r="O12" s="51"/>
      <c r="P12" s="51"/>
      <c r="Q12" s="51"/>
      <c r="R12" s="51"/>
      <c r="S12" s="53">
        <f>SUM(S8:S11)</f>
        <v>3950</v>
      </c>
      <c r="T12" s="39"/>
      <c r="U12" s="39"/>
      <c r="V12" s="39"/>
    </row>
    <row r="13" spans="1:22" x14ac:dyDescent="0.35">
      <c r="A13" s="14"/>
      <c r="B13" s="14"/>
      <c r="C13" s="14" t="s">
        <v>14</v>
      </c>
      <c r="D13" s="14" t="s">
        <v>21</v>
      </c>
      <c r="E13" s="14"/>
      <c r="F13" s="14"/>
      <c r="G13" s="51"/>
      <c r="H13" s="51"/>
      <c r="I13" s="51"/>
      <c r="J13" s="51"/>
      <c r="K13" s="51"/>
      <c r="L13" s="52"/>
      <c r="M13" s="51"/>
      <c r="N13" s="51"/>
      <c r="O13" s="51"/>
      <c r="P13" s="51"/>
      <c r="Q13" s="51"/>
      <c r="R13" s="51"/>
      <c r="S13" s="53"/>
      <c r="T13" s="39"/>
      <c r="U13" s="39"/>
      <c r="V13" s="39"/>
    </row>
    <row r="14" spans="1:22" x14ac:dyDescent="0.35">
      <c r="A14" s="14"/>
      <c r="B14" s="14"/>
      <c r="C14" s="14"/>
      <c r="D14" s="14" t="s">
        <v>23</v>
      </c>
      <c r="E14" s="58" t="s">
        <v>13</v>
      </c>
      <c r="F14" s="58"/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  <c r="M14" s="51">
        <v>0</v>
      </c>
      <c r="N14" s="51">
        <v>330</v>
      </c>
      <c r="O14" s="51">
        <v>0</v>
      </c>
      <c r="P14" s="51">
        <v>0</v>
      </c>
      <c r="Q14" s="51">
        <v>0</v>
      </c>
      <c r="R14" s="51">
        <v>0</v>
      </c>
      <c r="S14" s="53">
        <f>SUM(G14+H14+I14+J14+K14+L14+M14+N14+O14+P14+Q14+R14)</f>
        <v>330</v>
      </c>
      <c r="T14" s="39"/>
      <c r="U14" s="39"/>
      <c r="V14" s="39"/>
    </row>
    <row r="15" spans="1:22" x14ac:dyDescent="0.35">
      <c r="A15" s="14"/>
      <c r="B15" s="14"/>
      <c r="C15" s="14"/>
      <c r="D15" s="14" t="s">
        <v>40</v>
      </c>
      <c r="E15" s="58" t="s">
        <v>41</v>
      </c>
      <c r="F15" s="58"/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  <c r="M15" s="51">
        <v>0</v>
      </c>
      <c r="N15" s="51">
        <v>0</v>
      </c>
      <c r="O15" s="51">
        <v>0</v>
      </c>
      <c r="P15" s="51">
        <v>150</v>
      </c>
      <c r="Q15" s="51">
        <v>0</v>
      </c>
      <c r="R15" s="51">
        <v>0</v>
      </c>
      <c r="S15" s="53">
        <f>SUM(G15+H15+I15+J15+K15+L15+M15+N15+O15+P15+Q15+R15)</f>
        <v>150</v>
      </c>
      <c r="T15" s="39"/>
      <c r="U15" s="39"/>
      <c r="V15" s="39"/>
    </row>
    <row r="16" spans="1:22" ht="15" thickBot="1" x14ac:dyDescent="0.4">
      <c r="A16" s="14"/>
      <c r="B16" s="14"/>
      <c r="C16" s="14" t="s">
        <v>14</v>
      </c>
      <c r="D16" s="14" t="s">
        <v>25</v>
      </c>
      <c r="E16" s="58"/>
      <c r="F16" s="58"/>
      <c r="G16" s="51">
        <f t="shared" ref="G16:R16" si="3">SUM(G14:G15)</f>
        <v>0</v>
      </c>
      <c r="H16" s="51">
        <f t="shared" si="3"/>
        <v>0</v>
      </c>
      <c r="I16" s="51">
        <f t="shared" si="3"/>
        <v>0</v>
      </c>
      <c r="J16" s="51">
        <f t="shared" si="3"/>
        <v>0</v>
      </c>
      <c r="K16" s="51">
        <f t="shared" si="3"/>
        <v>0</v>
      </c>
      <c r="L16" s="52">
        <f t="shared" si="3"/>
        <v>0</v>
      </c>
      <c r="M16" s="51">
        <f t="shared" si="3"/>
        <v>0</v>
      </c>
      <c r="N16" s="51">
        <f t="shared" si="3"/>
        <v>330</v>
      </c>
      <c r="O16" s="51">
        <f t="shared" si="3"/>
        <v>0</v>
      </c>
      <c r="P16" s="51">
        <f t="shared" si="3"/>
        <v>150</v>
      </c>
      <c r="Q16" s="51">
        <f t="shared" si="3"/>
        <v>0</v>
      </c>
      <c r="R16" s="51">
        <f t="shared" si="3"/>
        <v>0</v>
      </c>
      <c r="S16" s="53">
        <f>SUM(G16+H16+I16+J16+K16+L16+M16+N16+O16+P16+Q16+R16)</f>
        <v>480</v>
      </c>
      <c r="T16" s="39"/>
      <c r="U16" s="39"/>
      <c r="V16" s="39"/>
    </row>
    <row r="17" spans="1:22" ht="15" thickBot="1" x14ac:dyDescent="0.4">
      <c r="A17" s="14"/>
      <c r="B17" s="14"/>
      <c r="C17" s="14" t="s">
        <v>17</v>
      </c>
      <c r="D17" s="14"/>
      <c r="E17" s="14"/>
      <c r="F17" s="14"/>
      <c r="G17" s="20">
        <f>SUM(G8:G11,G16)</f>
        <v>1800</v>
      </c>
      <c r="H17" s="20">
        <f t="shared" ref="H17:R17" si="4">SUM(H8:H11,H16)</f>
        <v>0</v>
      </c>
      <c r="I17" s="20">
        <f t="shared" si="4"/>
        <v>0</v>
      </c>
      <c r="J17" s="20">
        <f t="shared" si="4"/>
        <v>0</v>
      </c>
      <c r="K17" s="20">
        <f t="shared" si="4"/>
        <v>0</v>
      </c>
      <c r="L17" s="65">
        <f t="shared" si="4"/>
        <v>0</v>
      </c>
      <c r="M17" s="20">
        <f t="shared" si="4"/>
        <v>1980</v>
      </c>
      <c r="N17" s="20">
        <f t="shared" si="4"/>
        <v>340</v>
      </c>
      <c r="O17" s="20">
        <f t="shared" si="4"/>
        <v>0</v>
      </c>
      <c r="P17" s="20">
        <f t="shared" si="4"/>
        <v>310</v>
      </c>
      <c r="Q17" s="20">
        <f t="shared" si="4"/>
        <v>0</v>
      </c>
      <c r="R17" s="20">
        <f t="shared" si="4"/>
        <v>0</v>
      </c>
      <c r="S17" s="24">
        <f>SUM(G17+H17+I17+J17+K17+L17+M17+N17+O17+P17+Q17+R17)</f>
        <v>4430</v>
      </c>
      <c r="T17" s="39"/>
      <c r="U17" s="39"/>
      <c r="V17" s="39"/>
    </row>
    <row r="18" spans="1:22" ht="15" thickBot="1" x14ac:dyDescent="0.4">
      <c r="A18" s="14"/>
      <c r="B18" s="14"/>
      <c r="C18" s="14"/>
      <c r="D18" s="14"/>
      <c r="E18" s="14"/>
      <c r="F18" s="14"/>
      <c r="G18" s="15"/>
      <c r="H18" s="15"/>
      <c r="I18" s="15"/>
      <c r="J18" s="15"/>
      <c r="K18" s="15"/>
      <c r="L18" s="34"/>
      <c r="M18" s="15"/>
      <c r="N18" s="15"/>
      <c r="O18" s="15"/>
      <c r="P18" s="15"/>
      <c r="Q18" s="15"/>
      <c r="R18" s="15"/>
      <c r="S18" s="11"/>
      <c r="T18" s="39"/>
      <c r="U18" s="39"/>
      <c r="V18" s="39"/>
    </row>
    <row r="19" spans="1:22" x14ac:dyDescent="0.35">
      <c r="A19" s="14" t="s">
        <v>1</v>
      </c>
      <c r="B19" s="14"/>
      <c r="C19" s="14"/>
      <c r="D19" s="14"/>
      <c r="E19" s="14"/>
      <c r="F19" s="14"/>
      <c r="G19" s="21">
        <f t="shared" ref="G19:Q19" si="5">SUM(G3+G6-G17)</f>
        <v>4304.3899999999994</v>
      </c>
      <c r="H19" s="21">
        <f t="shared" si="5"/>
        <v>4304.3899999999994</v>
      </c>
      <c r="I19" s="21">
        <f t="shared" si="5"/>
        <v>4304.3899999999994</v>
      </c>
      <c r="J19" s="21">
        <f t="shared" si="5"/>
        <v>4304.3899999999994</v>
      </c>
      <c r="K19" s="21">
        <f t="shared" si="5"/>
        <v>4304.3899999999994</v>
      </c>
      <c r="L19" s="36">
        <f t="shared" si="5"/>
        <v>4304.3899999999994</v>
      </c>
      <c r="M19" s="21">
        <f t="shared" si="5"/>
        <v>4424.3899999999994</v>
      </c>
      <c r="N19" s="21">
        <f t="shared" si="5"/>
        <v>4084.3899999999994</v>
      </c>
      <c r="O19" s="21">
        <f t="shared" si="5"/>
        <v>4084.3899999999994</v>
      </c>
      <c r="P19" s="21">
        <f t="shared" si="5"/>
        <v>3774.3899999999994</v>
      </c>
      <c r="Q19" s="21">
        <f t="shared" si="5"/>
        <v>3774.3899999999994</v>
      </c>
      <c r="R19" s="21">
        <f>SUM(R3+R6-R17)</f>
        <v>3774.3899999999994</v>
      </c>
      <c r="S19" s="59"/>
      <c r="T19" s="39"/>
      <c r="U19" s="39"/>
      <c r="V19" s="39"/>
    </row>
    <row r="20" spans="1:22" ht="15" thickBot="1" x14ac:dyDescent="0.4">
      <c r="A20" s="14"/>
      <c r="B20" s="14"/>
      <c r="C20" s="14"/>
      <c r="D20" s="14"/>
      <c r="E20" s="14"/>
      <c r="F20" s="14"/>
      <c r="G20" s="60"/>
      <c r="H20" s="60"/>
      <c r="I20" s="60"/>
      <c r="J20" s="60"/>
      <c r="K20" s="60"/>
      <c r="L20" s="32"/>
      <c r="M20" s="60"/>
      <c r="N20" s="60"/>
      <c r="O20" s="60"/>
      <c r="P20" s="60"/>
      <c r="Q20" s="60"/>
      <c r="R20" s="60"/>
      <c r="S20" s="59"/>
      <c r="T20" s="67"/>
      <c r="U20" s="39"/>
      <c r="V20" s="39"/>
    </row>
    <row r="21" spans="1:22" ht="15" thickBot="1" x14ac:dyDescent="0.4">
      <c r="A21" s="14" t="s">
        <v>54</v>
      </c>
      <c r="B21" s="14"/>
      <c r="C21" s="14"/>
      <c r="D21" s="14"/>
      <c r="E21" s="14"/>
      <c r="F21" s="14"/>
      <c r="G21" s="61">
        <v>-3149.6</v>
      </c>
      <c r="H21" s="20">
        <f>SUM(G21+G31)</f>
        <v>-1569.6</v>
      </c>
      <c r="I21" s="20">
        <v>0</v>
      </c>
      <c r="J21" s="20">
        <v>0</v>
      </c>
      <c r="K21" s="20">
        <v>0</v>
      </c>
      <c r="L21" s="65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59"/>
      <c r="T21" s="39"/>
      <c r="U21" s="39"/>
      <c r="V21" s="39"/>
    </row>
    <row r="22" spans="1:22" ht="15" thickBot="1" x14ac:dyDescent="0.4">
      <c r="A22" s="68" t="s">
        <v>52</v>
      </c>
      <c r="B22" s="69"/>
      <c r="C22" s="69"/>
      <c r="D22" s="69"/>
      <c r="E22" s="69"/>
      <c r="F22" s="70"/>
      <c r="G22" s="62" t="s">
        <v>26</v>
      </c>
      <c r="H22" s="62" t="s">
        <v>27</v>
      </c>
      <c r="I22" s="62" t="s">
        <v>28</v>
      </c>
      <c r="J22" s="62" t="s">
        <v>29</v>
      </c>
      <c r="K22" s="62" t="s">
        <v>30</v>
      </c>
      <c r="L22" s="63" t="s">
        <v>31</v>
      </c>
      <c r="M22" s="62" t="s">
        <v>32</v>
      </c>
      <c r="N22" s="62" t="s">
        <v>33</v>
      </c>
      <c r="O22" s="62" t="s">
        <v>34</v>
      </c>
      <c r="P22" s="62" t="s">
        <v>35</v>
      </c>
      <c r="Q22" s="62" t="s">
        <v>36</v>
      </c>
      <c r="R22" s="62" t="s">
        <v>37</v>
      </c>
      <c r="S22" s="44" t="s">
        <v>0</v>
      </c>
      <c r="T22" s="39"/>
      <c r="U22" s="39"/>
      <c r="V22" s="39"/>
    </row>
    <row r="23" spans="1:22" x14ac:dyDescent="0.35">
      <c r="A23" s="14"/>
      <c r="B23" s="14" t="s">
        <v>2</v>
      </c>
      <c r="C23" s="14"/>
      <c r="D23" s="14"/>
      <c r="E23" s="14"/>
      <c r="F23" s="14"/>
      <c r="G23" s="49"/>
      <c r="H23" s="49"/>
      <c r="I23" s="49"/>
      <c r="J23" s="49"/>
      <c r="K23" s="49"/>
      <c r="L23" s="50"/>
      <c r="M23" s="49"/>
      <c r="N23" s="49"/>
      <c r="O23" s="49"/>
      <c r="P23" s="49"/>
      <c r="Q23" s="49"/>
      <c r="R23" s="49"/>
      <c r="S23" s="39"/>
      <c r="T23" s="39"/>
      <c r="U23" s="39"/>
      <c r="V23" s="39"/>
    </row>
    <row r="24" spans="1:22" x14ac:dyDescent="0.35">
      <c r="A24" s="14"/>
      <c r="B24" s="14"/>
      <c r="C24" s="14" t="s">
        <v>38</v>
      </c>
      <c r="D24" s="14" t="s">
        <v>48</v>
      </c>
      <c r="E24" s="14"/>
      <c r="F24" s="14"/>
      <c r="G24" s="51">
        <v>1580</v>
      </c>
      <c r="H24" s="51">
        <v>1975</v>
      </c>
      <c r="I24" s="51">
        <v>1580</v>
      </c>
      <c r="J24" s="51">
        <f>4*395</f>
        <v>1580</v>
      </c>
      <c r="K24" s="51">
        <v>0</v>
      </c>
      <c r="L24" s="52">
        <v>0</v>
      </c>
      <c r="M24" s="51">
        <v>0</v>
      </c>
      <c r="N24" s="51">
        <v>0</v>
      </c>
      <c r="O24" s="51">
        <v>0</v>
      </c>
      <c r="P24" s="51">
        <f>2*395</f>
        <v>790</v>
      </c>
      <c r="Q24" s="51">
        <v>1975</v>
      </c>
      <c r="R24" s="51">
        <v>1580</v>
      </c>
      <c r="S24" s="53">
        <f>SUM(G24+H24+I24+J24+K24+L24+M24+N24+O24+P24+Q24+R24)</f>
        <v>11060</v>
      </c>
      <c r="T24" s="39"/>
      <c r="U24" s="39"/>
      <c r="V24" s="39"/>
    </row>
    <row r="25" spans="1:22" x14ac:dyDescent="0.35">
      <c r="A25" s="14"/>
      <c r="B25" s="14"/>
      <c r="C25" s="14" t="s">
        <v>39</v>
      </c>
      <c r="D25" s="14" t="s">
        <v>49</v>
      </c>
      <c r="E25" s="14"/>
      <c r="F25" s="14"/>
      <c r="G25" s="51">
        <v>0</v>
      </c>
      <c r="H25" s="51">
        <v>0</v>
      </c>
      <c r="I25" s="51">
        <v>0</v>
      </c>
      <c r="J25" s="51">
        <v>0</v>
      </c>
      <c r="K25" s="51">
        <v>800</v>
      </c>
      <c r="L25" s="52">
        <v>940</v>
      </c>
      <c r="M25" s="51">
        <v>2300</v>
      </c>
      <c r="N25" s="51">
        <v>720</v>
      </c>
      <c r="O25" s="51">
        <v>800</v>
      </c>
      <c r="P25" s="51">
        <v>0</v>
      </c>
      <c r="Q25" s="51">
        <v>0</v>
      </c>
      <c r="R25" s="51">
        <v>0</v>
      </c>
      <c r="S25" s="53">
        <f t="shared" ref="S25" si="6">SUM(G25+H25+I25+J25+K25+L25+M25+N25+O25+P25+Q25+R25)</f>
        <v>5560</v>
      </c>
      <c r="T25" s="39"/>
      <c r="U25" s="39"/>
      <c r="V25" s="39"/>
    </row>
    <row r="26" spans="1:22" x14ac:dyDescent="0.35">
      <c r="A26" s="14"/>
      <c r="B26" s="14"/>
      <c r="C26" s="9" t="s">
        <v>4</v>
      </c>
      <c r="D26" s="14"/>
      <c r="E26" s="14"/>
      <c r="F26" s="14"/>
      <c r="G26" s="19">
        <f t="shared" ref="G26:R26" si="7">SUM(G24:G25)</f>
        <v>1580</v>
      </c>
      <c r="H26" s="19">
        <f t="shared" si="7"/>
        <v>1975</v>
      </c>
      <c r="I26" s="19">
        <f t="shared" si="7"/>
        <v>1580</v>
      </c>
      <c r="J26" s="19">
        <f t="shared" si="7"/>
        <v>1580</v>
      </c>
      <c r="K26" s="19">
        <f t="shared" si="7"/>
        <v>800</v>
      </c>
      <c r="L26" s="32">
        <f t="shared" si="7"/>
        <v>940</v>
      </c>
      <c r="M26" s="19">
        <f t="shared" si="7"/>
        <v>2300</v>
      </c>
      <c r="N26" s="19">
        <f t="shared" si="7"/>
        <v>720</v>
      </c>
      <c r="O26" s="19">
        <f t="shared" si="7"/>
        <v>800</v>
      </c>
      <c r="P26" s="19">
        <f t="shared" si="7"/>
        <v>790</v>
      </c>
      <c r="Q26" s="19">
        <f t="shared" si="7"/>
        <v>1975</v>
      </c>
      <c r="R26" s="19">
        <f t="shared" si="7"/>
        <v>1580</v>
      </c>
      <c r="S26" s="24">
        <f>SUM(G26+H26+I26+J26+K26+L26+M26+N26+O26+P26+Q26+R26)</f>
        <v>16620</v>
      </c>
      <c r="T26" s="39"/>
      <c r="U26" s="39"/>
      <c r="V26" s="39"/>
    </row>
    <row r="27" spans="1:22" x14ac:dyDescent="0.35">
      <c r="A27" s="14"/>
      <c r="B27" s="14" t="s">
        <v>5</v>
      </c>
      <c r="C27" s="14"/>
      <c r="D27" s="14"/>
      <c r="E27" s="14"/>
      <c r="F27" s="14"/>
      <c r="G27" s="49"/>
      <c r="H27" s="49"/>
      <c r="I27" s="49"/>
      <c r="J27" s="49"/>
      <c r="K27" s="49"/>
      <c r="L27" s="50"/>
      <c r="M27" s="49"/>
      <c r="N27" s="49"/>
      <c r="O27" s="49"/>
      <c r="P27" s="49"/>
      <c r="Q27" s="49"/>
      <c r="R27" s="49"/>
      <c r="S27" s="54"/>
      <c r="T27" s="39"/>
      <c r="U27" s="39"/>
      <c r="V27" s="39"/>
    </row>
    <row r="28" spans="1:22" x14ac:dyDescent="0.35">
      <c r="A28" s="14"/>
      <c r="B28" s="14"/>
      <c r="C28" s="14" t="s">
        <v>14</v>
      </c>
      <c r="D28" s="14" t="s">
        <v>21</v>
      </c>
      <c r="E28" s="14"/>
      <c r="F28" s="14"/>
      <c r="G28" s="51"/>
      <c r="H28" s="51"/>
      <c r="I28" s="51"/>
      <c r="J28" s="51"/>
      <c r="K28" s="51"/>
      <c r="L28" s="52"/>
      <c r="M28" s="51"/>
      <c r="N28" s="51"/>
      <c r="O28" s="51"/>
      <c r="P28" s="51"/>
      <c r="Q28" s="51"/>
      <c r="R28" s="51"/>
      <c r="S28" s="53"/>
      <c r="T28" s="39"/>
      <c r="U28" s="39"/>
      <c r="V28" s="39"/>
    </row>
    <row r="29" spans="1:22" x14ac:dyDescent="0.35">
      <c r="A29" s="14"/>
      <c r="B29" s="14"/>
      <c r="C29" s="14"/>
      <c r="D29" s="14" t="s">
        <v>22</v>
      </c>
      <c r="E29" s="58" t="s">
        <v>50</v>
      </c>
      <c r="F29" s="58"/>
      <c r="G29" s="51">
        <f>4*395</f>
        <v>1580</v>
      </c>
      <c r="H29" s="51">
        <f>5*395</f>
        <v>1975</v>
      </c>
      <c r="I29" s="51">
        <f>4*395</f>
        <v>1580</v>
      </c>
      <c r="J29" s="51">
        <f>4*395</f>
        <v>1580</v>
      </c>
      <c r="K29" s="51">
        <v>0</v>
      </c>
      <c r="L29" s="52">
        <v>0</v>
      </c>
      <c r="M29" s="51">
        <v>0</v>
      </c>
      <c r="N29" s="51">
        <v>0</v>
      </c>
      <c r="O29" s="51">
        <v>0</v>
      </c>
      <c r="P29" s="51">
        <f>2*395</f>
        <v>790</v>
      </c>
      <c r="Q29" s="51">
        <f>5*395</f>
        <v>1975</v>
      </c>
      <c r="R29" s="51">
        <f>4*395</f>
        <v>1580</v>
      </c>
      <c r="S29" s="53">
        <f t="shared" ref="S29:S30" si="8">SUM(G29+H29+I29+J29+K29+L29+M29+N29+O29+P29+Q29+R29)</f>
        <v>11060</v>
      </c>
      <c r="T29" s="39"/>
      <c r="U29" s="39"/>
      <c r="V29" s="39"/>
    </row>
    <row r="30" spans="1:22" ht="15" thickBot="1" x14ac:dyDescent="0.4">
      <c r="A30" s="14"/>
      <c r="B30" s="14"/>
      <c r="C30" s="14"/>
      <c r="D30" s="14" t="s">
        <v>24</v>
      </c>
      <c r="E30" s="58" t="s">
        <v>49</v>
      </c>
      <c r="F30" s="58"/>
      <c r="G30" s="55">
        <v>0</v>
      </c>
      <c r="H30" s="55">
        <v>0</v>
      </c>
      <c r="I30" s="55">
        <v>0</v>
      </c>
      <c r="J30" s="55">
        <v>0</v>
      </c>
      <c r="K30" s="55">
        <v>800</v>
      </c>
      <c r="L30" s="56">
        <v>940</v>
      </c>
      <c r="M30" s="55">
        <v>2300</v>
      </c>
      <c r="N30" s="55">
        <v>720</v>
      </c>
      <c r="O30" s="55">
        <v>800</v>
      </c>
      <c r="P30" s="55">
        <v>0</v>
      </c>
      <c r="Q30" s="55">
        <v>0</v>
      </c>
      <c r="R30" s="55">
        <v>0</v>
      </c>
      <c r="S30" s="57">
        <f t="shared" si="8"/>
        <v>5560</v>
      </c>
      <c r="T30" s="39"/>
      <c r="U30" s="39"/>
      <c r="V30" s="39"/>
    </row>
    <row r="31" spans="1:22" ht="15" thickBot="1" x14ac:dyDescent="0.4">
      <c r="A31" s="14"/>
      <c r="B31" s="14"/>
      <c r="C31" s="14" t="s">
        <v>17</v>
      </c>
      <c r="D31" s="14"/>
      <c r="E31" s="14"/>
      <c r="F31" s="14"/>
      <c r="G31" s="20">
        <f>SUM(G29:G30)</f>
        <v>1580</v>
      </c>
      <c r="H31" s="20">
        <f t="shared" ref="H31:R31" si="9">SUM(H29:H30)</f>
        <v>1975</v>
      </c>
      <c r="I31" s="20">
        <f t="shared" si="9"/>
        <v>1580</v>
      </c>
      <c r="J31" s="20">
        <f t="shared" si="9"/>
        <v>1580</v>
      </c>
      <c r="K31" s="20">
        <f t="shared" si="9"/>
        <v>800</v>
      </c>
      <c r="L31" s="65">
        <f t="shared" si="9"/>
        <v>940</v>
      </c>
      <c r="M31" s="20">
        <f t="shared" si="9"/>
        <v>2300</v>
      </c>
      <c r="N31" s="20">
        <f t="shared" si="9"/>
        <v>720</v>
      </c>
      <c r="O31" s="20">
        <f t="shared" si="9"/>
        <v>800</v>
      </c>
      <c r="P31" s="20">
        <f t="shared" si="9"/>
        <v>790</v>
      </c>
      <c r="Q31" s="20">
        <f t="shared" si="9"/>
        <v>1975</v>
      </c>
      <c r="R31" s="20">
        <f t="shared" si="9"/>
        <v>1580</v>
      </c>
      <c r="S31" s="24">
        <f>SUM(G31+H31+I31+J31+K31+L31+M31+N31+O31+P31+Q31+R31)</f>
        <v>16620</v>
      </c>
      <c r="T31" s="39"/>
      <c r="U31" s="39"/>
      <c r="V31" s="39"/>
    </row>
    <row r="32" spans="1:22" ht="15" thickBot="1" x14ac:dyDescent="0.4">
      <c r="A32" s="14"/>
      <c r="B32" s="14"/>
      <c r="C32" s="14"/>
      <c r="D32" s="14"/>
      <c r="E32" s="14"/>
      <c r="F32" s="14"/>
      <c r="G32" s="15"/>
      <c r="H32" s="15"/>
      <c r="I32" s="15"/>
      <c r="J32" s="15"/>
      <c r="K32" s="15"/>
      <c r="L32" s="34"/>
      <c r="M32" s="15"/>
      <c r="N32" s="15"/>
      <c r="O32" s="15"/>
      <c r="P32" s="15"/>
      <c r="Q32" s="15"/>
      <c r="R32" s="15"/>
      <c r="S32" s="11"/>
      <c r="T32" s="39"/>
      <c r="U32" s="39"/>
      <c r="V32" s="39"/>
    </row>
    <row r="33" spans="1:22" x14ac:dyDescent="0.35">
      <c r="A33" s="64" t="s">
        <v>51</v>
      </c>
      <c r="B33" s="64"/>
      <c r="C33" s="64"/>
      <c r="D33" s="64"/>
      <c r="E33" s="64"/>
      <c r="F33" s="64"/>
      <c r="G33" s="21">
        <f>SUM(G19+G21)</f>
        <v>1154.7899999999995</v>
      </c>
      <c r="H33" s="21">
        <f>SUM(H19+H21)</f>
        <v>2734.7899999999995</v>
      </c>
      <c r="I33" s="21">
        <f t="shared" ref="I33:R33" si="10">SUM(I19+I21)</f>
        <v>4304.3899999999994</v>
      </c>
      <c r="J33" s="21">
        <f t="shared" si="10"/>
        <v>4304.3899999999994</v>
      </c>
      <c r="K33" s="21">
        <f t="shared" si="10"/>
        <v>4304.3899999999994</v>
      </c>
      <c r="L33" s="36">
        <f t="shared" si="10"/>
        <v>4304.3899999999994</v>
      </c>
      <c r="M33" s="21">
        <f t="shared" si="10"/>
        <v>4424.3899999999994</v>
      </c>
      <c r="N33" s="21">
        <f t="shared" si="10"/>
        <v>4084.3899999999994</v>
      </c>
      <c r="O33" s="21">
        <f t="shared" si="10"/>
        <v>4084.3899999999994</v>
      </c>
      <c r="P33" s="21">
        <f t="shared" si="10"/>
        <v>3774.3899999999994</v>
      </c>
      <c r="Q33" s="21">
        <f t="shared" si="10"/>
        <v>3774.3899999999994</v>
      </c>
      <c r="R33" s="21">
        <f t="shared" si="10"/>
        <v>3774.3899999999994</v>
      </c>
      <c r="S33" s="59"/>
      <c r="T33" s="39"/>
      <c r="U33" s="39"/>
      <c r="V33" s="39"/>
    </row>
    <row r="34" spans="1:22" x14ac:dyDescent="0.3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66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15.5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39"/>
      <c r="U35" s="39"/>
      <c r="V35" s="39"/>
    </row>
    <row r="36" spans="1:22" ht="15.5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39"/>
      <c r="U36" s="39"/>
      <c r="V36" s="39"/>
    </row>
  </sheetData>
  <mergeCells count="2">
    <mergeCell ref="A22:F22"/>
    <mergeCell ref="A2:F2"/>
  </mergeCells>
  <pageMargins left="0.7" right="0.7" top="0.75" bottom="0.75" header="0.3" footer="0.3"/>
  <pageSetup orientation="landscape" copies="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D3AA1-C1C9-431F-BA89-CA512B5E4E3F}">
  <dimension ref="A1:S29"/>
  <sheetViews>
    <sheetView workbookViewId="0">
      <selection activeCell="S25" sqref="A1:S25"/>
    </sheetView>
  </sheetViews>
  <sheetFormatPr defaultRowHeight="14.5" x14ac:dyDescent="0.35"/>
  <cols>
    <col min="1" max="1" width="3.453125" customWidth="1"/>
    <col min="2" max="2" width="4.81640625" customWidth="1"/>
    <col min="3" max="3" width="5" customWidth="1"/>
    <col min="4" max="4" width="6" customWidth="1"/>
    <col min="5" max="5" width="19.54296875" customWidth="1"/>
    <col min="6" max="6" width="6.26953125" customWidth="1"/>
    <col min="7" max="18" width="11.26953125" bestFit="1" customWidth="1"/>
    <col min="19" max="19" width="12.81640625" bestFit="1" customWidth="1"/>
  </cols>
  <sheetData>
    <row r="1" spans="1:19" ht="16.5" thickTop="1" thickBot="1" x14ac:dyDescent="0.4">
      <c r="A1" s="1"/>
      <c r="B1" s="1"/>
      <c r="C1" s="1"/>
      <c r="D1" s="1"/>
      <c r="E1" s="1"/>
      <c r="F1" s="1"/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8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36</v>
      </c>
      <c r="R1" s="2" t="s">
        <v>37</v>
      </c>
      <c r="S1" s="3" t="s">
        <v>0</v>
      </c>
    </row>
    <row r="2" spans="1:19" ht="16.5" thickTop="1" thickBot="1" x14ac:dyDescent="0.4">
      <c r="A2" s="4" t="s">
        <v>1</v>
      </c>
      <c r="B2" s="5"/>
      <c r="C2" s="1"/>
      <c r="D2" s="1"/>
      <c r="E2" s="1"/>
      <c r="F2" s="1"/>
      <c r="G2" s="17">
        <v>4004.39</v>
      </c>
      <c r="H2" s="17">
        <f t="shared" ref="H2:R2" si="0">G25</f>
        <v>4304.3899999999994</v>
      </c>
      <c r="I2" s="17">
        <f t="shared" si="0"/>
        <v>4304.3899999999994</v>
      </c>
      <c r="J2" s="17">
        <f t="shared" si="0"/>
        <v>4304.3899999999994</v>
      </c>
      <c r="K2" s="17">
        <f t="shared" si="0"/>
        <v>4304.3899999999994</v>
      </c>
      <c r="L2" s="29">
        <f t="shared" si="0"/>
        <v>4304.3899999999994</v>
      </c>
      <c r="M2" s="17">
        <f t="shared" si="0"/>
        <v>4304.3899999999994</v>
      </c>
      <c r="N2" s="17">
        <f t="shared" si="0"/>
        <v>4424.3899999999994</v>
      </c>
      <c r="O2" s="17">
        <f t="shared" si="0"/>
        <v>4110.3899999999994</v>
      </c>
      <c r="P2" s="17">
        <f t="shared" si="0"/>
        <v>4110.3899999999994</v>
      </c>
      <c r="Q2" s="17">
        <f t="shared" si="0"/>
        <v>3814.3899999999994</v>
      </c>
      <c r="R2" s="17">
        <f t="shared" si="0"/>
        <v>3814.3899999999994</v>
      </c>
      <c r="S2" s="3"/>
    </row>
    <row r="3" spans="1:19" ht="15.5" x14ac:dyDescent="0.35">
      <c r="A3" s="6"/>
      <c r="B3" s="7" t="s">
        <v>2</v>
      </c>
      <c r="C3" s="6"/>
      <c r="D3" s="6"/>
      <c r="E3" s="6"/>
      <c r="F3" s="6"/>
      <c r="G3" s="8"/>
      <c r="H3" s="8"/>
      <c r="I3" s="8"/>
      <c r="J3" s="8"/>
      <c r="K3" s="8"/>
      <c r="L3" s="30"/>
      <c r="M3" s="8"/>
      <c r="N3" s="8"/>
      <c r="O3" s="8"/>
      <c r="P3" s="8"/>
      <c r="Q3" s="8"/>
      <c r="R3" s="8"/>
    </row>
    <row r="4" spans="1:19" ht="15.5" x14ac:dyDescent="0.35">
      <c r="A4" s="6"/>
      <c r="B4" s="7"/>
      <c r="C4" s="6" t="s">
        <v>3</v>
      </c>
      <c r="D4" s="6" t="s">
        <v>19</v>
      </c>
      <c r="E4" s="6"/>
      <c r="F4" s="6"/>
      <c r="G4" s="18">
        <v>2100</v>
      </c>
      <c r="H4" s="18"/>
      <c r="I4" s="18"/>
      <c r="J4" s="18"/>
      <c r="K4" s="18"/>
      <c r="L4" s="31"/>
      <c r="M4" s="18">
        <v>2100</v>
      </c>
      <c r="N4" s="18"/>
      <c r="O4" s="18"/>
      <c r="P4" s="18"/>
      <c r="Q4" s="18"/>
      <c r="R4" s="18"/>
      <c r="S4" s="23">
        <f t="shared" ref="S4:S6" si="1">SUM(G4+H4+I4+J4+K4+L4+M4+N4+O4+P4+Q4+R4)</f>
        <v>4200</v>
      </c>
    </row>
    <row r="5" spans="1:19" x14ac:dyDescent="0.35">
      <c r="A5" s="6"/>
      <c r="B5" s="6"/>
      <c r="C5" s="6" t="s">
        <v>38</v>
      </c>
      <c r="D5" s="6" t="s">
        <v>42</v>
      </c>
      <c r="E5" s="6"/>
      <c r="F5" s="6"/>
      <c r="G5" s="18"/>
      <c r="H5" s="18"/>
      <c r="I5" s="18"/>
      <c r="J5" s="18"/>
      <c r="K5" s="18"/>
      <c r="L5" s="31"/>
      <c r="M5" s="18"/>
      <c r="N5" s="18"/>
      <c r="O5" s="18"/>
      <c r="P5" s="18"/>
      <c r="Q5" s="18"/>
      <c r="R5" s="18"/>
      <c r="S5" s="23">
        <f>SUM(G5+H5+I5+J5+K5+L5+M5+N5+O5+P5+Q5+R5)</f>
        <v>0</v>
      </c>
    </row>
    <row r="6" spans="1:19" x14ac:dyDescent="0.35">
      <c r="A6" s="6"/>
      <c r="B6" s="6"/>
      <c r="C6" s="6" t="s">
        <v>39</v>
      </c>
      <c r="D6" s="6" t="s">
        <v>43</v>
      </c>
      <c r="E6" s="6"/>
      <c r="F6" s="6"/>
      <c r="G6" s="18"/>
      <c r="H6" s="18"/>
      <c r="I6" s="18"/>
      <c r="J6" s="18"/>
      <c r="K6" s="18"/>
      <c r="L6" s="31"/>
      <c r="M6" s="18"/>
      <c r="N6" s="18"/>
      <c r="O6" s="18"/>
      <c r="P6" s="18"/>
      <c r="Q6" s="18"/>
      <c r="R6" s="18"/>
      <c r="S6" s="23">
        <f t="shared" si="1"/>
        <v>0</v>
      </c>
    </row>
    <row r="7" spans="1:19" x14ac:dyDescent="0.35">
      <c r="A7" s="6"/>
      <c r="B7" s="6"/>
      <c r="C7" s="6" t="s">
        <v>45</v>
      </c>
      <c r="D7" s="6"/>
      <c r="E7" s="6"/>
      <c r="F7" s="6"/>
      <c r="G7" s="18"/>
      <c r="H7" s="18"/>
      <c r="I7" s="18"/>
      <c r="J7" s="18"/>
      <c r="K7" s="18"/>
      <c r="L7" s="31"/>
      <c r="M7" s="18"/>
      <c r="N7" s="18"/>
      <c r="O7" s="18"/>
      <c r="P7" s="18"/>
      <c r="Q7" s="18"/>
      <c r="R7" s="18"/>
      <c r="S7" s="23"/>
    </row>
    <row r="8" spans="1:19" x14ac:dyDescent="0.35">
      <c r="A8" s="6"/>
      <c r="B8" s="6"/>
      <c r="C8" s="9" t="s">
        <v>4</v>
      </c>
      <c r="D8" s="6"/>
      <c r="E8" s="6"/>
      <c r="F8" s="6"/>
      <c r="G8" s="19">
        <f t="shared" ref="G8:R8" si="2">SUM(G4:G6)</f>
        <v>2100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32">
        <f t="shared" si="2"/>
        <v>0</v>
      </c>
      <c r="M8" s="19">
        <f t="shared" si="2"/>
        <v>2100</v>
      </c>
      <c r="N8" s="19">
        <f t="shared" si="2"/>
        <v>0</v>
      </c>
      <c r="O8" s="19">
        <f t="shared" si="2"/>
        <v>0</v>
      </c>
      <c r="P8" s="19">
        <f t="shared" si="2"/>
        <v>0</v>
      </c>
      <c r="Q8" s="19">
        <f t="shared" si="2"/>
        <v>0</v>
      </c>
      <c r="R8" s="19">
        <f t="shared" si="2"/>
        <v>0</v>
      </c>
      <c r="S8" s="24">
        <f>SUM(G8+H8+I8+J8+K8+L8+M8+N8+O8+P8+Q8+R8)</f>
        <v>4200</v>
      </c>
    </row>
    <row r="9" spans="1:19" ht="15.5" x14ac:dyDescent="0.35">
      <c r="A9" s="6"/>
      <c r="B9" s="7" t="s">
        <v>5</v>
      </c>
      <c r="C9" s="7"/>
      <c r="D9" s="6"/>
      <c r="E9" s="6"/>
      <c r="F9" s="6"/>
      <c r="G9" s="8"/>
      <c r="H9" s="8"/>
      <c r="I9" s="8"/>
      <c r="J9" s="8"/>
      <c r="K9" s="8"/>
      <c r="L9" s="30"/>
      <c r="M9" s="8"/>
      <c r="N9" s="8"/>
      <c r="O9" s="8"/>
      <c r="P9" s="8"/>
      <c r="Q9" s="8"/>
      <c r="R9" s="8"/>
      <c r="S9" s="25"/>
    </row>
    <row r="10" spans="1:19" x14ac:dyDescent="0.35">
      <c r="A10" s="6"/>
      <c r="B10" s="6"/>
      <c r="C10" s="6" t="s">
        <v>6</v>
      </c>
      <c r="D10" s="6" t="s">
        <v>7</v>
      </c>
      <c r="E10" s="6"/>
      <c r="F10" s="6"/>
      <c r="G10" s="18">
        <v>1800</v>
      </c>
      <c r="H10" s="18"/>
      <c r="I10" s="18"/>
      <c r="J10" s="18"/>
      <c r="K10" s="18"/>
      <c r="L10" s="31"/>
      <c r="M10" s="18">
        <v>1800</v>
      </c>
      <c r="N10" s="18"/>
      <c r="O10" s="18"/>
      <c r="P10" s="18"/>
      <c r="Q10" s="18"/>
      <c r="R10" s="18"/>
      <c r="S10" s="23">
        <f>SUM(G10+H10+I10+J10+K10+L10+M10+N10+O10+P10+Q10+R10)</f>
        <v>3600</v>
      </c>
    </row>
    <row r="11" spans="1:19" x14ac:dyDescent="0.35">
      <c r="A11" s="6"/>
      <c r="B11" s="6"/>
      <c r="C11" s="6" t="s">
        <v>8</v>
      </c>
      <c r="D11" s="6" t="s">
        <v>9</v>
      </c>
      <c r="E11" s="6"/>
      <c r="F11" s="6"/>
      <c r="G11" s="18"/>
      <c r="H11" s="18"/>
      <c r="I11" s="18"/>
      <c r="J11" s="18"/>
      <c r="K11" s="18"/>
      <c r="L11" s="31"/>
      <c r="M11" s="18"/>
      <c r="N11" s="18"/>
      <c r="O11" s="18"/>
      <c r="P11" s="18">
        <v>146</v>
      </c>
      <c r="Q11" s="18"/>
      <c r="R11" s="18"/>
      <c r="S11" s="23">
        <f>SUM(G11+H11+I11+J11+K11+L11+M11+N11+O11+P11+Q11+R11)</f>
        <v>146</v>
      </c>
    </row>
    <row r="12" spans="1:19" x14ac:dyDescent="0.35">
      <c r="A12" s="6"/>
      <c r="B12" s="6"/>
      <c r="C12" s="6" t="s">
        <v>10</v>
      </c>
      <c r="D12" s="6" t="s">
        <v>20</v>
      </c>
      <c r="E12" s="6"/>
      <c r="F12" s="6"/>
      <c r="G12" s="18"/>
      <c r="H12" s="18"/>
      <c r="I12" s="18"/>
      <c r="J12" s="18"/>
      <c r="K12" s="18"/>
      <c r="L12" s="31"/>
      <c r="M12" s="18">
        <v>180</v>
      </c>
      <c r="N12" s="18"/>
      <c r="O12" s="18"/>
      <c r="P12" s="18"/>
      <c r="Q12" s="18"/>
      <c r="R12" s="18"/>
      <c r="S12" s="23">
        <f>SUM(G12+H12+I12+J12+K12+L12+M12+N12+O12+P12+Q12+R12)</f>
        <v>180</v>
      </c>
    </row>
    <row r="13" spans="1:19" x14ac:dyDescent="0.35">
      <c r="A13" s="6"/>
      <c r="B13" s="6"/>
      <c r="C13" s="6" t="s">
        <v>11</v>
      </c>
      <c r="D13" s="6" t="s">
        <v>12</v>
      </c>
      <c r="E13" s="6"/>
      <c r="F13" s="6"/>
      <c r="G13" s="26"/>
      <c r="H13" s="26"/>
      <c r="I13" s="26"/>
      <c r="J13" s="26"/>
      <c r="K13" s="26"/>
      <c r="L13" s="33"/>
      <c r="M13" s="26"/>
      <c r="N13" s="26">
        <v>10</v>
      </c>
      <c r="O13" s="26"/>
      <c r="P13" s="26"/>
      <c r="Q13" s="26"/>
      <c r="R13" s="26"/>
      <c r="S13" s="27">
        <f>SUM(G13+H13+I13+J13+K13+L13+M13+N13+O13+P13+Q13+R13)</f>
        <v>10</v>
      </c>
    </row>
    <row r="14" spans="1:19" x14ac:dyDescent="0.35">
      <c r="A14" s="6"/>
      <c r="B14" s="6"/>
      <c r="C14" s="6"/>
      <c r="D14" s="6"/>
      <c r="E14" s="6"/>
      <c r="F14" s="6"/>
      <c r="G14" s="18"/>
      <c r="H14" s="18"/>
      <c r="I14" s="18"/>
      <c r="J14" s="18"/>
      <c r="K14" s="18"/>
      <c r="L14" s="31"/>
      <c r="M14" s="18"/>
      <c r="N14" s="18"/>
      <c r="O14" s="18"/>
      <c r="P14" s="18"/>
      <c r="Q14" s="18"/>
      <c r="R14" s="18"/>
      <c r="S14" s="23">
        <f>SUM(S10:S13)</f>
        <v>3936</v>
      </c>
    </row>
    <row r="15" spans="1:19" x14ac:dyDescent="0.35">
      <c r="A15" s="6"/>
      <c r="B15" s="6"/>
      <c r="C15" s="6" t="s">
        <v>14</v>
      </c>
      <c r="D15" s="6" t="s">
        <v>21</v>
      </c>
      <c r="E15" s="6"/>
      <c r="F15" s="6"/>
      <c r="G15" s="18"/>
      <c r="H15" s="18"/>
      <c r="I15" s="18"/>
      <c r="J15" s="18"/>
      <c r="K15" s="18"/>
      <c r="L15" s="31"/>
      <c r="M15" s="18"/>
      <c r="N15" s="18"/>
      <c r="O15" s="18"/>
      <c r="P15" s="18"/>
      <c r="Q15" s="18"/>
      <c r="R15" s="18"/>
      <c r="S15" s="23"/>
    </row>
    <row r="16" spans="1:19" x14ac:dyDescent="0.35">
      <c r="A16" s="6"/>
      <c r="B16" s="6"/>
      <c r="C16" s="6"/>
      <c r="D16" s="6" t="s">
        <v>22</v>
      </c>
      <c r="E16" s="13" t="s">
        <v>44</v>
      </c>
      <c r="F16" s="13"/>
      <c r="G16" s="18"/>
      <c r="H16" s="18"/>
      <c r="I16" s="18"/>
      <c r="J16" s="18"/>
      <c r="K16" s="18"/>
      <c r="L16" s="31"/>
      <c r="M16" s="18"/>
      <c r="N16" s="18"/>
      <c r="O16" s="18"/>
      <c r="P16" s="18"/>
      <c r="Q16" s="18"/>
      <c r="R16" s="18"/>
      <c r="S16" s="23">
        <f t="shared" ref="S16:S22" si="3">SUM(G16+H16+I16+J16+K16+L16+M16+N16+O16+P16+Q16+R16)</f>
        <v>0</v>
      </c>
    </row>
    <row r="17" spans="1:19" ht="13" customHeight="1" x14ac:dyDescent="0.35">
      <c r="A17" s="6"/>
      <c r="B17" s="6"/>
      <c r="C17" s="6"/>
      <c r="D17" s="6" t="s">
        <v>23</v>
      </c>
      <c r="E17" s="13" t="s">
        <v>13</v>
      </c>
      <c r="F17" s="13"/>
      <c r="G17" s="18"/>
      <c r="H17" s="18"/>
      <c r="I17" s="18"/>
      <c r="J17" s="18"/>
      <c r="K17" s="18"/>
      <c r="L17" s="31"/>
      <c r="M17" s="18"/>
      <c r="N17" s="18">
        <v>304</v>
      </c>
      <c r="O17" s="18"/>
      <c r="P17" s="18"/>
      <c r="Q17" s="18"/>
      <c r="R17" s="18"/>
      <c r="S17" s="23">
        <f>SUM(G17+H17+I17+J17+K17+L17+M17+N17+O17+P17+Q17+R17)</f>
        <v>304</v>
      </c>
    </row>
    <row r="18" spans="1:19" ht="13" customHeight="1" x14ac:dyDescent="0.35">
      <c r="A18" s="6"/>
      <c r="B18" s="6"/>
      <c r="C18" s="6"/>
      <c r="D18" s="6" t="s">
        <v>40</v>
      </c>
      <c r="E18" s="13" t="s">
        <v>41</v>
      </c>
      <c r="F18" s="13"/>
      <c r="G18" s="18"/>
      <c r="H18" s="18"/>
      <c r="I18" s="18"/>
      <c r="J18" s="18"/>
      <c r="K18" s="18"/>
      <c r="L18" s="31"/>
      <c r="M18" s="18"/>
      <c r="N18" s="18"/>
      <c r="O18" s="18"/>
      <c r="P18" s="18">
        <v>150</v>
      </c>
      <c r="Q18" s="18"/>
      <c r="R18" s="18"/>
      <c r="S18" s="23">
        <f>SUM(G18+H18+I18+J18+K18+L18+M18+N18+O18+P18+Q18+R18)</f>
        <v>150</v>
      </c>
    </row>
    <row r="19" spans="1:19" x14ac:dyDescent="0.35">
      <c r="A19" s="6"/>
      <c r="B19" s="6"/>
      <c r="C19" s="6"/>
      <c r="D19" s="6" t="s">
        <v>24</v>
      </c>
      <c r="E19" s="13" t="s">
        <v>43</v>
      </c>
      <c r="F19" s="13"/>
      <c r="G19" s="26"/>
      <c r="H19" s="26"/>
      <c r="I19" s="26"/>
      <c r="J19" s="26"/>
      <c r="K19" s="26"/>
      <c r="L19" s="33"/>
      <c r="M19" s="26"/>
      <c r="N19" s="26"/>
      <c r="O19" s="26"/>
      <c r="P19" s="26"/>
      <c r="Q19" s="26"/>
      <c r="R19" s="26"/>
      <c r="S19" s="27">
        <f t="shared" si="3"/>
        <v>0</v>
      </c>
    </row>
    <row r="20" spans="1:19" x14ac:dyDescent="0.35">
      <c r="A20" s="6"/>
      <c r="B20" s="6"/>
      <c r="C20" s="6" t="s">
        <v>14</v>
      </c>
      <c r="D20" s="6" t="s">
        <v>25</v>
      </c>
      <c r="E20" s="13"/>
      <c r="F20" s="13"/>
      <c r="G20" s="18">
        <f t="shared" ref="G20:R20" si="4">SUM(G16:G19)</f>
        <v>0</v>
      </c>
      <c r="H20" s="18">
        <f t="shared" si="4"/>
        <v>0</v>
      </c>
      <c r="I20" s="18">
        <f t="shared" si="4"/>
        <v>0</v>
      </c>
      <c r="J20" s="18">
        <f t="shared" si="4"/>
        <v>0</v>
      </c>
      <c r="K20" s="18">
        <f t="shared" si="4"/>
        <v>0</v>
      </c>
      <c r="L20" s="31">
        <f t="shared" si="4"/>
        <v>0</v>
      </c>
      <c r="M20" s="18">
        <f t="shared" si="4"/>
        <v>0</v>
      </c>
      <c r="N20" s="18">
        <f t="shared" si="4"/>
        <v>304</v>
      </c>
      <c r="O20" s="18">
        <f t="shared" si="4"/>
        <v>0</v>
      </c>
      <c r="P20" s="18">
        <f t="shared" si="4"/>
        <v>150</v>
      </c>
      <c r="Q20" s="18">
        <f t="shared" si="4"/>
        <v>0</v>
      </c>
      <c r="R20" s="18">
        <f t="shared" si="4"/>
        <v>0</v>
      </c>
      <c r="S20" s="23">
        <f>SUM(G20+H20+I20+J20+K20+L20+M20+N20+O20+P20+Q20+R20)</f>
        <v>454</v>
      </c>
    </row>
    <row r="21" spans="1:19" ht="15" thickBot="1" x14ac:dyDescent="0.4">
      <c r="A21" s="6"/>
      <c r="B21" s="6"/>
      <c r="C21" s="6" t="s">
        <v>47</v>
      </c>
    </row>
    <row r="22" spans="1:19" ht="15" hidden="1" thickBot="1" x14ac:dyDescent="0.4">
      <c r="A22" s="6"/>
      <c r="B22" s="6"/>
      <c r="C22" s="6" t="s">
        <v>15</v>
      </c>
      <c r="D22" s="6" t="s">
        <v>16</v>
      </c>
      <c r="E22" s="6"/>
      <c r="F22" s="6"/>
      <c r="G22" s="8"/>
      <c r="H22" s="8"/>
      <c r="I22" s="8"/>
      <c r="J22" s="8"/>
      <c r="K22" s="8"/>
      <c r="L22" s="30"/>
      <c r="M22" s="8"/>
      <c r="N22" s="8"/>
      <c r="O22" s="8"/>
      <c r="P22" s="8"/>
      <c r="Q22" s="8"/>
      <c r="R22" s="8"/>
      <c r="S22" s="23">
        <f t="shared" si="3"/>
        <v>0</v>
      </c>
    </row>
    <row r="23" spans="1:19" ht="16" thickBot="1" x14ac:dyDescent="0.4">
      <c r="A23" s="6"/>
      <c r="B23" s="6"/>
      <c r="C23" s="14" t="s">
        <v>17</v>
      </c>
      <c r="D23" s="7"/>
      <c r="E23" s="6"/>
      <c r="F23" s="6"/>
      <c r="G23" s="20">
        <f t="shared" ref="G23:R23" si="5">SUM(G10:G13,G20,G22)</f>
        <v>1800</v>
      </c>
      <c r="H23" s="20">
        <f t="shared" si="5"/>
        <v>0</v>
      </c>
      <c r="I23" s="20">
        <f t="shared" si="5"/>
        <v>0</v>
      </c>
      <c r="J23" s="20">
        <f t="shared" si="5"/>
        <v>0</v>
      </c>
      <c r="K23" s="20">
        <f t="shared" si="5"/>
        <v>0</v>
      </c>
      <c r="L23" s="20">
        <f t="shared" si="5"/>
        <v>0</v>
      </c>
      <c r="M23" s="20">
        <f t="shared" si="5"/>
        <v>1980</v>
      </c>
      <c r="N23" s="20">
        <f t="shared" si="5"/>
        <v>314</v>
      </c>
      <c r="O23" s="20">
        <f t="shared" si="5"/>
        <v>0</v>
      </c>
      <c r="P23" s="20">
        <f t="shared" si="5"/>
        <v>296</v>
      </c>
      <c r="Q23" s="20">
        <f t="shared" si="5"/>
        <v>0</v>
      </c>
      <c r="R23" s="20">
        <f t="shared" si="5"/>
        <v>0</v>
      </c>
      <c r="S23" s="24">
        <f>SUM(G23+H23+I23+J23+K23+L23+M23+N23+O23+P23+Q23+R23)</f>
        <v>4390</v>
      </c>
    </row>
    <row r="24" spans="1:19" ht="16" thickBot="1" x14ac:dyDescent="0.4">
      <c r="A24" s="6"/>
      <c r="B24" s="6"/>
      <c r="C24" s="14"/>
      <c r="D24" s="7"/>
      <c r="E24" s="6"/>
      <c r="F24" s="6"/>
      <c r="G24" s="15"/>
      <c r="H24" s="15"/>
      <c r="I24" s="15"/>
      <c r="J24" s="15"/>
      <c r="K24" s="15"/>
      <c r="L24" s="34"/>
      <c r="M24" s="15"/>
      <c r="N24" s="15"/>
      <c r="O24" s="15"/>
      <c r="P24" s="15"/>
      <c r="Q24" s="15"/>
      <c r="R24" s="15"/>
      <c r="S24" s="11"/>
    </row>
    <row r="25" spans="1:19" x14ac:dyDescent="0.35">
      <c r="A25" s="6" t="s">
        <v>1</v>
      </c>
      <c r="B25" s="6"/>
      <c r="C25" s="6"/>
      <c r="D25" s="6"/>
      <c r="E25" s="6"/>
      <c r="F25" s="6"/>
      <c r="G25" s="21">
        <f t="shared" ref="G25:R25" si="6">SUM(G2+G8-G23)</f>
        <v>4304.3899999999994</v>
      </c>
      <c r="H25" s="21">
        <f t="shared" si="6"/>
        <v>4304.3899999999994</v>
      </c>
      <c r="I25" s="21">
        <f t="shared" si="6"/>
        <v>4304.3899999999994</v>
      </c>
      <c r="J25" s="21">
        <f t="shared" si="6"/>
        <v>4304.3899999999994</v>
      </c>
      <c r="K25" s="21">
        <f t="shared" si="6"/>
        <v>4304.3899999999994</v>
      </c>
      <c r="L25" s="36">
        <f t="shared" si="6"/>
        <v>4304.3899999999994</v>
      </c>
      <c r="M25" s="21">
        <f t="shared" si="6"/>
        <v>4424.3899999999994</v>
      </c>
      <c r="N25" s="21">
        <f t="shared" si="6"/>
        <v>4110.3899999999994</v>
      </c>
      <c r="O25" s="21">
        <f t="shared" si="6"/>
        <v>4110.3899999999994</v>
      </c>
      <c r="P25" s="21">
        <f t="shared" si="6"/>
        <v>3814.3899999999994</v>
      </c>
      <c r="Q25" s="21">
        <f t="shared" si="6"/>
        <v>3814.3899999999994</v>
      </c>
      <c r="R25" s="21">
        <f t="shared" si="6"/>
        <v>3814.3899999999994</v>
      </c>
      <c r="S25" s="16"/>
    </row>
    <row r="26" spans="1:19" x14ac:dyDescent="0.35">
      <c r="A26" s="6"/>
      <c r="B26" s="6"/>
      <c r="C26" s="6"/>
      <c r="D26" s="6"/>
      <c r="E26" s="6"/>
      <c r="F26" s="6"/>
      <c r="G26" s="10"/>
      <c r="H26" s="10"/>
      <c r="I26" s="10"/>
      <c r="J26" s="10"/>
      <c r="K26" s="10"/>
      <c r="L26" s="35"/>
      <c r="M26" s="10"/>
      <c r="N26" s="10"/>
      <c r="O26" s="10"/>
      <c r="P26" s="10"/>
      <c r="Q26" s="10"/>
      <c r="R26" s="10"/>
      <c r="S26" s="16"/>
    </row>
    <row r="27" spans="1:19" x14ac:dyDescent="0.35">
      <c r="A27" s="6" t="s">
        <v>46</v>
      </c>
      <c r="L27" s="37"/>
    </row>
    <row r="28" spans="1:19" x14ac:dyDescent="0.35">
      <c r="L28" s="37"/>
    </row>
    <row r="29" spans="1:19" x14ac:dyDescent="0.35">
      <c r="A29" s="6" t="s">
        <v>18</v>
      </c>
      <c r="B29" s="6"/>
      <c r="C29" s="6"/>
      <c r="D29" s="6"/>
      <c r="E29" s="6"/>
      <c r="F29" s="6"/>
      <c r="G29" s="22">
        <f t="shared" ref="G29:R29" si="7">G25</f>
        <v>4304.3899999999994</v>
      </c>
      <c r="H29" s="22">
        <f t="shared" si="7"/>
        <v>4304.3899999999994</v>
      </c>
      <c r="I29" s="22">
        <f t="shared" si="7"/>
        <v>4304.3899999999994</v>
      </c>
      <c r="J29" s="22">
        <f t="shared" si="7"/>
        <v>4304.3899999999994</v>
      </c>
      <c r="K29" s="22">
        <f t="shared" si="7"/>
        <v>4304.3899999999994</v>
      </c>
      <c r="L29" s="38">
        <f t="shared" si="7"/>
        <v>4304.3899999999994</v>
      </c>
      <c r="M29" s="22">
        <f t="shared" si="7"/>
        <v>4424.3899999999994</v>
      </c>
      <c r="N29" s="22">
        <f t="shared" si="7"/>
        <v>4110.3899999999994</v>
      </c>
      <c r="O29" s="22">
        <f t="shared" si="7"/>
        <v>4110.3899999999994</v>
      </c>
      <c r="P29" s="22">
        <f t="shared" si="7"/>
        <v>3814.3899999999994</v>
      </c>
      <c r="Q29" s="22">
        <f t="shared" si="7"/>
        <v>3814.3899999999994</v>
      </c>
      <c r="R29" s="22">
        <f t="shared" si="7"/>
        <v>3814.3899999999994</v>
      </c>
      <c r="S29" s="12"/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 Budget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Sydni</dc:creator>
  <cp:lastModifiedBy>Katie M</cp:lastModifiedBy>
  <cp:lastPrinted>2024-06-19T22:41:57Z</cp:lastPrinted>
  <dcterms:created xsi:type="dcterms:W3CDTF">2021-11-17T17:43:30Z</dcterms:created>
  <dcterms:modified xsi:type="dcterms:W3CDTF">2024-06-19T23:10:51Z</dcterms:modified>
</cp:coreProperties>
</file>