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HOAs\CPT HOA\Owners Meeting\2024 HOA Meeting\"/>
    </mc:Choice>
  </mc:AlternateContent>
  <xr:revisionPtr revIDLastSave="0" documentId="13_ncr:1_{6622FFB4-6D56-4AC2-AAB2-7C833EAF041E}" xr6:coauthVersionLast="47" xr6:coauthVersionMax="47" xr10:uidLastSave="{00000000-0000-0000-0000-000000000000}"/>
  <bookViews>
    <workbookView xWindow="-120" yWindow="-120" windowWidth="29040" windowHeight="15990" xr2:uid="{7F8B8A6B-0548-456A-9174-9A008F63F8B8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9" i="1" l="1"/>
  <c r="K12" i="1"/>
  <c r="R24" i="1" l="1"/>
  <c r="R27" i="1"/>
  <c r="S12" i="1"/>
  <c r="A6" i="2"/>
  <c r="G24" i="1"/>
  <c r="I24" i="1"/>
  <c r="A5" i="2"/>
  <c r="S15" i="1"/>
  <c r="S16" i="1"/>
  <c r="S13" i="1"/>
  <c r="S11" i="1"/>
  <c r="H6" i="1"/>
  <c r="H9" i="1" s="1"/>
  <c r="I6" i="1"/>
  <c r="I9" i="1" s="1"/>
  <c r="J6" i="1"/>
  <c r="J9" i="1" s="1"/>
  <c r="K6" i="1"/>
  <c r="K9" i="1" s="1"/>
  <c r="L6" i="1"/>
  <c r="L9" i="1" s="1"/>
  <c r="M6" i="1"/>
  <c r="N6" i="1"/>
  <c r="N9" i="1" s="1"/>
  <c r="O6" i="1"/>
  <c r="O9" i="1" s="1"/>
  <c r="P6" i="1"/>
  <c r="P9" i="1" s="1"/>
  <c r="Q6" i="1"/>
  <c r="Q9" i="1" s="1"/>
  <c r="R6" i="1"/>
  <c r="R9" i="1" s="1"/>
  <c r="G6" i="1"/>
  <c r="G9" i="1" s="1"/>
  <c r="S26" i="1"/>
  <c r="M9" i="1"/>
  <c r="H24" i="1"/>
  <c r="J24" i="1"/>
  <c r="J27" i="1" s="1"/>
  <c r="K24" i="1"/>
  <c r="K27" i="1" s="1"/>
  <c r="L24" i="1"/>
  <c r="L27" i="1" s="1"/>
  <c r="M24" i="1"/>
  <c r="M27" i="1" s="1"/>
  <c r="N24" i="1"/>
  <c r="N27" i="1" s="1"/>
  <c r="O24" i="1"/>
  <c r="O27" i="1" s="1"/>
  <c r="P24" i="1"/>
  <c r="Q24" i="1"/>
  <c r="S18" i="1"/>
  <c r="S20" i="1"/>
  <c r="S21" i="1"/>
  <c r="S22" i="1"/>
  <c r="S23" i="1"/>
  <c r="S14" i="1"/>
  <c r="S8" i="1"/>
  <c r="S7" i="1"/>
  <c r="S6" i="1" l="1"/>
  <c r="S9" i="1"/>
  <c r="G27" i="1"/>
  <c r="S24" i="1"/>
  <c r="Q27" i="1"/>
  <c r="I27" i="1"/>
  <c r="P27" i="1"/>
  <c r="H27" i="1"/>
  <c r="S27" i="1" l="1"/>
  <c r="L29" i="1"/>
  <c r="M4" i="1" s="1"/>
  <c r="M29" i="1" l="1"/>
  <c r="N4" i="1" s="1"/>
  <c r="N29" i="1" l="1"/>
  <c r="O4" i="1" s="1"/>
  <c r="O29" i="1" l="1"/>
  <c r="P4" i="1" s="1"/>
  <c r="P29" i="1" l="1"/>
  <c r="Q4" i="1" s="1"/>
  <c r="Q29" i="1" l="1"/>
  <c r="R4" i="1" s="1"/>
  <c r="R29" i="1" l="1"/>
  <c r="G29" i="1"/>
  <c r="H29" i="1" l="1"/>
  <c r="I4" i="1" s="1"/>
  <c r="I29" i="1" l="1"/>
  <c r="J4" i="1" s="1"/>
  <c r="J29" i="1" l="1"/>
  <c r="K4" i="1" s="1"/>
  <c r="K29" i="1" l="1"/>
</calcChain>
</file>

<file path=xl/sharedStrings.xml><?xml version="1.0" encoding="utf-8"?>
<sst xmlns="http://schemas.openxmlformats.org/spreadsheetml/2006/main" count="56" uniqueCount="55">
  <si>
    <t>TOTALS</t>
  </si>
  <si>
    <t>Projected Operating Account Balance</t>
  </si>
  <si>
    <t>INCOME</t>
  </si>
  <si>
    <t>40022</t>
  </si>
  <si>
    <t>40036</t>
  </si>
  <si>
    <t>HOA Late Fees and Fines</t>
  </si>
  <si>
    <t>40037</t>
  </si>
  <si>
    <t>HOA Owner Transer Fee</t>
  </si>
  <si>
    <t>Total Income</t>
  </si>
  <si>
    <t>EXPENSES</t>
  </si>
  <si>
    <t>5004</t>
  </si>
  <si>
    <t>Management Fees</t>
  </si>
  <si>
    <t>5005</t>
  </si>
  <si>
    <t>Insurance</t>
  </si>
  <si>
    <t>5006</t>
  </si>
  <si>
    <t>5010</t>
  </si>
  <si>
    <t>Taxes</t>
  </si>
  <si>
    <t>Weed Control/Fertilization</t>
  </si>
  <si>
    <t>Snow Removal</t>
  </si>
  <si>
    <t>5020</t>
  </si>
  <si>
    <t>Total Expense</t>
  </si>
  <si>
    <t>HOA Dues</t>
  </si>
  <si>
    <t>Legal, Professional Fees</t>
  </si>
  <si>
    <t>Grounds Maintenance</t>
  </si>
  <si>
    <t>50200</t>
  </si>
  <si>
    <t>50201</t>
  </si>
  <si>
    <t>50203</t>
  </si>
  <si>
    <t>50204</t>
  </si>
  <si>
    <t>50209</t>
  </si>
  <si>
    <t>5021</t>
  </si>
  <si>
    <t>Office Supplies</t>
  </si>
  <si>
    <t>Total Grounds Maintenance</t>
  </si>
  <si>
    <t>Landscaping Install &amp; Maint.</t>
  </si>
  <si>
    <t>Lawn Mowing/Trimming</t>
  </si>
  <si>
    <t>Sprinkler/Irrigation</t>
  </si>
  <si>
    <t>Projected Cash on Hand</t>
  </si>
  <si>
    <t>50206</t>
  </si>
  <si>
    <t>50112</t>
  </si>
  <si>
    <t>Water, Sewer, and Garbage</t>
  </si>
  <si>
    <t>50110</t>
  </si>
  <si>
    <t>Electricity</t>
  </si>
  <si>
    <t>JUL 24</t>
  </si>
  <si>
    <t>AUG 24</t>
  </si>
  <si>
    <t>SEPT 24</t>
  </si>
  <si>
    <t>OCT 24</t>
  </si>
  <si>
    <t>NOV 24</t>
  </si>
  <si>
    <t>DEC 24</t>
  </si>
  <si>
    <t>JAN 25</t>
  </si>
  <si>
    <t>FEB 25</t>
  </si>
  <si>
    <t>MAR 25</t>
  </si>
  <si>
    <t>APR 25</t>
  </si>
  <si>
    <t>MAY 25</t>
  </si>
  <si>
    <t>JUN 25</t>
  </si>
  <si>
    <t>Tree Trimming/Removal</t>
  </si>
  <si>
    <t>COUNTRY PLACE TOO HOMEOWNERS ASSOCIATION BUDGET 2024-2025 ESTIMATES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</si>
</sst>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49" fontId="2" fillId="0" borderId="0" xfId="0" applyNumberFormat="1" applyFont="1"/>
    <xf numFmtId="44" fontId="0" fillId="0" borderId="0" xfId="2" applyFont="1"/>
    <xf numFmtId="43" fontId="0" fillId="0" borderId="0" xfId="1" applyFont="1"/>
    <xf numFmtId="43" fontId="0" fillId="0" borderId="0" xfId="0" applyNumberFormat="1"/>
    <xf numFmtId="44" fontId="0" fillId="0" borderId="0" xfId="0" applyNumberFormat="1"/>
    <xf numFmtId="44" fontId="2" fillId="0" borderId="0" xfId="0" applyNumberFormat="1" applyFont="1"/>
    <xf numFmtId="164" fontId="2" fillId="0" borderId="0" xfId="0" applyNumberFormat="1" applyFont="1"/>
    <xf numFmtId="164" fontId="2" fillId="0" borderId="6" xfId="0" applyNumberFormat="1" applyFont="1" applyBorder="1"/>
    <xf numFmtId="0" fontId="0" fillId="0" borderId="6" xfId="0" applyBorder="1"/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43" fontId="3" fillId="0" borderId="2" xfId="1" applyFont="1" applyBorder="1"/>
    <xf numFmtId="43" fontId="3" fillId="0" borderId="7" xfId="1" applyFont="1" applyBorder="1"/>
    <xf numFmtId="49" fontId="3" fillId="0" borderId="0" xfId="0" applyNumberFormat="1" applyFont="1"/>
    <xf numFmtId="43" fontId="5" fillId="0" borderId="0" xfId="1" applyFont="1"/>
    <xf numFmtId="43" fontId="5" fillId="0" borderId="6" xfId="1" applyFont="1" applyBorder="1"/>
    <xf numFmtId="44" fontId="6" fillId="0" borderId="0" xfId="2" applyFont="1"/>
    <xf numFmtId="43" fontId="5" fillId="0" borderId="2" xfId="1" applyFont="1" applyBorder="1"/>
    <xf numFmtId="43" fontId="5" fillId="0" borderId="7" xfId="1" applyFont="1" applyBorder="1"/>
    <xf numFmtId="43" fontId="3" fillId="0" borderId="0" xfId="1" applyFont="1"/>
    <xf numFmtId="43" fontId="3" fillId="0" borderId="6" xfId="1" applyFont="1" applyBorder="1"/>
    <xf numFmtId="44" fontId="7" fillId="0" borderId="0" xfId="2" applyFont="1"/>
    <xf numFmtId="49" fontId="5" fillId="0" borderId="0" xfId="0" applyNumberFormat="1" applyFont="1"/>
    <xf numFmtId="43" fontId="3" fillId="0" borderId="3" xfId="1" applyFont="1" applyBorder="1"/>
    <xf numFmtId="43" fontId="3" fillId="0" borderId="8" xfId="1" applyFont="1" applyBorder="1"/>
    <xf numFmtId="44" fontId="7" fillId="0" borderId="0" xfId="0" applyNumberFormat="1" applyFont="1"/>
    <xf numFmtId="43" fontId="3" fillId="0" borderId="4" xfId="1" applyFont="1" applyBorder="1"/>
    <xf numFmtId="43" fontId="3" fillId="0" borderId="9" xfId="1" applyFont="1" applyBorder="1"/>
    <xf numFmtId="44" fontId="3" fillId="0" borderId="0" xfId="0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D3AA1-C1C9-431F-BA89-CA512B5E4E3F}">
  <sheetPr>
    <pageSetUpPr fitToPage="1"/>
  </sheetPr>
  <dimension ref="A1:T30"/>
  <sheetViews>
    <sheetView tabSelected="1" workbookViewId="0">
      <pane xSplit="6" topLeftCell="G1" activePane="topRight" state="frozen"/>
      <selection pane="topRight" activeCell="F28" sqref="F28"/>
    </sheetView>
  </sheetViews>
  <sheetFormatPr defaultRowHeight="15" x14ac:dyDescent="0.25"/>
  <cols>
    <col min="1" max="1" width="3.42578125" customWidth="1"/>
    <col min="2" max="2" width="3.85546875" customWidth="1"/>
    <col min="3" max="3" width="5" customWidth="1"/>
    <col min="6" max="6" width="17.140625" customWidth="1"/>
    <col min="7" max="18" width="12.28515625" bestFit="1" customWidth="1"/>
    <col min="19" max="19" width="14.5703125" bestFit="1" customWidth="1"/>
    <col min="20" max="20" width="10.140625" bestFit="1" customWidth="1"/>
  </cols>
  <sheetData>
    <row r="1" spans="1:19" ht="15.75" thickBot="1" x14ac:dyDescent="0.3">
      <c r="A1" t="s">
        <v>54</v>
      </c>
      <c r="L1" s="9"/>
    </row>
    <row r="2" spans="1:19" ht="16.5" thickTop="1" thickBot="1" x14ac:dyDescent="0.3">
      <c r="A2" s="10"/>
      <c r="B2" s="10"/>
      <c r="C2" s="10"/>
      <c r="D2" s="10"/>
      <c r="E2" s="10"/>
      <c r="F2" s="10"/>
      <c r="G2" s="11" t="s">
        <v>41</v>
      </c>
      <c r="H2" s="11" t="s">
        <v>42</v>
      </c>
      <c r="I2" s="11" t="s">
        <v>43</v>
      </c>
      <c r="J2" s="11" t="s">
        <v>44</v>
      </c>
      <c r="K2" s="11" t="s">
        <v>45</v>
      </c>
      <c r="L2" s="12" t="s">
        <v>46</v>
      </c>
      <c r="M2" s="11" t="s">
        <v>47</v>
      </c>
      <c r="N2" s="11" t="s">
        <v>48</v>
      </c>
      <c r="O2" s="11" t="s">
        <v>49</v>
      </c>
      <c r="P2" s="11" t="s">
        <v>50</v>
      </c>
      <c r="Q2" s="11" t="s">
        <v>51</v>
      </c>
      <c r="R2" s="11" t="s">
        <v>52</v>
      </c>
      <c r="S2" s="13" t="s">
        <v>0</v>
      </c>
    </row>
    <row r="3" spans="1:19" ht="15.75" thickTop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4"/>
      <c r="M3" s="10"/>
      <c r="N3" s="10"/>
      <c r="O3" s="10"/>
      <c r="P3" s="10"/>
      <c r="Q3" s="10"/>
      <c r="R3" s="10"/>
      <c r="S3" s="13"/>
    </row>
    <row r="4" spans="1:19" ht="15.75" thickBot="1" x14ac:dyDescent="0.3">
      <c r="A4" s="15" t="s">
        <v>1</v>
      </c>
      <c r="B4" s="16"/>
      <c r="C4" s="10"/>
      <c r="D4" s="10"/>
      <c r="E4" s="10"/>
      <c r="F4" s="10"/>
      <c r="G4" s="17">
        <v>13884.51</v>
      </c>
      <c r="H4" s="17">
        <v>13884.51</v>
      </c>
      <c r="I4" s="17">
        <f>H29</f>
        <v>14938.510000000002</v>
      </c>
      <c r="J4" s="17">
        <f>I29</f>
        <v>16292.510000000002</v>
      </c>
      <c r="K4" s="17">
        <f>J29</f>
        <v>16881.510000000002</v>
      </c>
      <c r="L4" s="18">
        <v>24655.25</v>
      </c>
      <c r="M4" s="17">
        <f>L29</f>
        <v>25143.25</v>
      </c>
      <c r="N4" s="17">
        <f t="shared" ref="N4:R4" si="0">M29</f>
        <v>25697.25</v>
      </c>
      <c r="O4" s="17">
        <f t="shared" si="0"/>
        <v>26166.25</v>
      </c>
      <c r="P4" s="17">
        <f t="shared" si="0"/>
        <v>26710.25</v>
      </c>
      <c r="Q4" s="17">
        <f t="shared" si="0"/>
        <v>26964.25</v>
      </c>
      <c r="R4" s="17">
        <f t="shared" si="0"/>
        <v>28053.25</v>
      </c>
      <c r="S4" s="13"/>
    </row>
    <row r="5" spans="1:19" x14ac:dyDescent="0.25">
      <c r="A5" s="19"/>
      <c r="B5" s="19" t="s">
        <v>2</v>
      </c>
      <c r="C5" s="19"/>
      <c r="D5" s="19"/>
      <c r="E5" s="19"/>
      <c r="F5" s="19"/>
      <c r="G5" s="20"/>
      <c r="H5" s="20"/>
      <c r="I5" s="20"/>
      <c r="J5" s="20"/>
      <c r="K5" s="20"/>
      <c r="L5" s="21"/>
      <c r="M5" s="20"/>
      <c r="N5" s="20"/>
      <c r="O5" s="20"/>
      <c r="P5" s="20"/>
      <c r="Q5" s="20"/>
      <c r="R5" s="20"/>
    </row>
    <row r="6" spans="1:19" x14ac:dyDescent="0.25">
      <c r="A6" s="19"/>
      <c r="B6" s="19"/>
      <c r="C6" s="19" t="s">
        <v>3</v>
      </c>
      <c r="D6" s="19" t="s">
        <v>21</v>
      </c>
      <c r="E6" s="19"/>
      <c r="F6" s="19"/>
      <c r="G6" s="20">
        <f>24*160</f>
        <v>3840</v>
      </c>
      <c r="H6" s="20">
        <f t="shared" ref="H6:R6" si="1">24*160</f>
        <v>3840</v>
      </c>
      <c r="I6" s="20">
        <f t="shared" si="1"/>
        <v>3840</v>
      </c>
      <c r="J6" s="20">
        <f t="shared" si="1"/>
        <v>3840</v>
      </c>
      <c r="K6" s="20">
        <f t="shared" si="1"/>
        <v>3840</v>
      </c>
      <c r="L6" s="21">
        <f t="shared" si="1"/>
        <v>3840</v>
      </c>
      <c r="M6" s="20">
        <f t="shared" si="1"/>
        <v>3840</v>
      </c>
      <c r="N6" s="20">
        <f t="shared" si="1"/>
        <v>3840</v>
      </c>
      <c r="O6" s="20">
        <f t="shared" si="1"/>
        <v>3840</v>
      </c>
      <c r="P6" s="20">
        <f t="shared" si="1"/>
        <v>3840</v>
      </c>
      <c r="Q6" s="20">
        <f t="shared" si="1"/>
        <v>3840</v>
      </c>
      <c r="R6" s="20">
        <f t="shared" si="1"/>
        <v>3840</v>
      </c>
      <c r="S6" s="22">
        <f>SUM(G6+H6+I6+J6+K6+L6+M6+N6+O6+P6+Q6+R6)</f>
        <v>46080</v>
      </c>
    </row>
    <row r="7" spans="1:19" x14ac:dyDescent="0.25">
      <c r="A7" s="19"/>
      <c r="B7" s="19"/>
      <c r="C7" s="19" t="s">
        <v>4</v>
      </c>
      <c r="D7" s="19" t="s">
        <v>5</v>
      </c>
      <c r="E7" s="19"/>
      <c r="F7" s="19"/>
      <c r="G7" s="20">
        <v>12</v>
      </c>
      <c r="H7" s="20">
        <v>12</v>
      </c>
      <c r="I7" s="20">
        <v>12</v>
      </c>
      <c r="J7" s="20">
        <v>12</v>
      </c>
      <c r="K7" s="20">
        <v>12</v>
      </c>
      <c r="L7" s="21">
        <v>12</v>
      </c>
      <c r="M7" s="20">
        <v>12</v>
      </c>
      <c r="N7" s="20">
        <v>12</v>
      </c>
      <c r="O7" s="20">
        <v>12</v>
      </c>
      <c r="P7" s="20">
        <v>12</v>
      </c>
      <c r="Q7" s="20">
        <v>12</v>
      </c>
      <c r="R7" s="20">
        <v>12</v>
      </c>
      <c r="S7" s="22">
        <f t="shared" ref="S7:S8" si="2">SUM(G7+H7+I7+J7+K7+L7+M7+N7+O7+P7+Q7+R7)</f>
        <v>144</v>
      </c>
    </row>
    <row r="8" spans="1:19" ht="15.75" thickBot="1" x14ac:dyDescent="0.3">
      <c r="A8" s="19"/>
      <c r="B8" s="19"/>
      <c r="C8" s="19" t="s">
        <v>6</v>
      </c>
      <c r="D8" s="19" t="s">
        <v>7</v>
      </c>
      <c r="E8" s="19"/>
      <c r="F8" s="19"/>
      <c r="G8" s="23">
        <v>0</v>
      </c>
      <c r="H8" s="23"/>
      <c r="I8" s="23">
        <v>100</v>
      </c>
      <c r="J8" s="23"/>
      <c r="K8" s="23"/>
      <c r="L8" s="24"/>
      <c r="M8" s="23"/>
      <c r="N8" s="23">
        <v>100</v>
      </c>
      <c r="O8" s="23"/>
      <c r="P8" s="23"/>
      <c r="Q8" s="23"/>
      <c r="R8" s="23"/>
      <c r="S8" s="22">
        <f t="shared" si="2"/>
        <v>200</v>
      </c>
    </row>
    <row r="9" spans="1:19" x14ac:dyDescent="0.25">
      <c r="A9" s="19"/>
      <c r="B9" s="19"/>
      <c r="C9" s="15" t="s">
        <v>8</v>
      </c>
      <c r="D9" s="19"/>
      <c r="E9" s="19"/>
      <c r="F9" s="19"/>
      <c r="G9" s="25">
        <f t="shared" ref="G9:R9" si="3">SUM(G6:G8)</f>
        <v>3852</v>
      </c>
      <c r="H9" s="25">
        <f t="shared" si="3"/>
        <v>3852</v>
      </c>
      <c r="I9" s="25">
        <f t="shared" si="3"/>
        <v>3952</v>
      </c>
      <c r="J9" s="25">
        <f t="shared" si="3"/>
        <v>3852</v>
      </c>
      <c r="K9" s="25">
        <f t="shared" si="3"/>
        <v>3852</v>
      </c>
      <c r="L9" s="26">
        <f t="shared" si="3"/>
        <v>3852</v>
      </c>
      <c r="M9" s="25">
        <f t="shared" si="3"/>
        <v>3852</v>
      </c>
      <c r="N9" s="25">
        <f t="shared" si="3"/>
        <v>3952</v>
      </c>
      <c r="O9" s="25">
        <f t="shared" si="3"/>
        <v>3852</v>
      </c>
      <c r="P9" s="25">
        <f t="shared" si="3"/>
        <v>3852</v>
      </c>
      <c r="Q9" s="25">
        <f t="shared" si="3"/>
        <v>3852</v>
      </c>
      <c r="R9" s="25">
        <f t="shared" si="3"/>
        <v>3852</v>
      </c>
      <c r="S9" s="27">
        <f>SUM(G9+H9+I9+J9+K9+L9+M9+N9+O9+P9+Q9+R9)</f>
        <v>46424</v>
      </c>
    </row>
    <row r="10" spans="1:19" x14ac:dyDescent="0.25">
      <c r="A10" s="19"/>
      <c r="B10" s="19" t="s">
        <v>9</v>
      </c>
      <c r="C10" s="19"/>
      <c r="D10" s="19"/>
      <c r="E10" s="19"/>
      <c r="F10" s="19"/>
      <c r="G10" s="20"/>
      <c r="H10" s="20"/>
      <c r="I10" s="20"/>
      <c r="J10" s="20"/>
      <c r="K10" s="20"/>
      <c r="L10" s="21"/>
      <c r="M10" s="20"/>
      <c r="N10" s="20"/>
      <c r="O10" s="20"/>
      <c r="P10" s="20"/>
      <c r="Q10" s="20"/>
      <c r="R10" s="20"/>
      <c r="S10" s="2"/>
    </row>
    <row r="11" spans="1:19" x14ac:dyDescent="0.25">
      <c r="A11" s="19"/>
      <c r="B11" s="19"/>
      <c r="C11" s="19" t="s">
        <v>10</v>
      </c>
      <c r="D11" s="19" t="s">
        <v>11</v>
      </c>
      <c r="E11" s="19"/>
      <c r="F11" s="19"/>
      <c r="G11" s="20">
        <v>240</v>
      </c>
      <c r="H11" s="20">
        <v>240</v>
      </c>
      <c r="I11" s="20">
        <v>240</v>
      </c>
      <c r="J11" s="20">
        <v>240</v>
      </c>
      <c r="K11" s="20">
        <v>240</v>
      </c>
      <c r="L11" s="21">
        <v>240</v>
      </c>
      <c r="M11" s="20">
        <v>240</v>
      </c>
      <c r="N11" s="20">
        <v>240</v>
      </c>
      <c r="O11" s="20">
        <v>240</v>
      </c>
      <c r="P11" s="20">
        <v>240</v>
      </c>
      <c r="Q11" s="20">
        <v>240</v>
      </c>
      <c r="R11" s="20">
        <v>240</v>
      </c>
      <c r="S11" s="22">
        <f t="shared" ref="S11:S16" si="4">SUM(G11+H11+I11+J11+K11+L11+M11+N11+O11+P11+Q11+R11)</f>
        <v>2880</v>
      </c>
    </row>
    <row r="12" spans="1:19" x14ac:dyDescent="0.25">
      <c r="A12" s="19"/>
      <c r="B12" s="19"/>
      <c r="C12" s="19" t="s">
        <v>12</v>
      </c>
      <c r="D12" s="19" t="s">
        <v>13</v>
      </c>
      <c r="E12" s="19"/>
      <c r="F12" s="19"/>
      <c r="G12" s="20">
        <v>0</v>
      </c>
      <c r="H12" s="20">
        <v>0</v>
      </c>
      <c r="I12" s="20">
        <v>0</v>
      </c>
      <c r="J12" s="20">
        <v>0</v>
      </c>
      <c r="K12" s="20">
        <f>3918*1.3</f>
        <v>5093.4000000000005</v>
      </c>
      <c r="L12" s="21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2">
        <f t="shared" si="4"/>
        <v>5093.4000000000005</v>
      </c>
    </row>
    <row r="13" spans="1:19" x14ac:dyDescent="0.25">
      <c r="A13" s="19"/>
      <c r="B13" s="19"/>
      <c r="C13" s="19" t="s">
        <v>14</v>
      </c>
      <c r="D13" s="19" t="s">
        <v>22</v>
      </c>
      <c r="E13" s="19"/>
      <c r="F13" s="19"/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1">
        <v>0</v>
      </c>
      <c r="M13" s="20">
        <v>0</v>
      </c>
      <c r="N13" s="20">
        <v>185</v>
      </c>
      <c r="O13" s="20">
        <v>0</v>
      </c>
      <c r="P13" s="20">
        <v>0</v>
      </c>
      <c r="Q13" s="20">
        <v>0</v>
      </c>
      <c r="R13" s="20">
        <v>0</v>
      </c>
      <c r="S13" s="22">
        <f t="shared" si="4"/>
        <v>185</v>
      </c>
    </row>
    <row r="14" spans="1:19" x14ac:dyDescent="0.25">
      <c r="A14" s="19"/>
      <c r="B14" s="19"/>
      <c r="C14" s="19" t="s">
        <v>15</v>
      </c>
      <c r="D14" s="19" t="s">
        <v>16</v>
      </c>
      <c r="E14" s="19"/>
      <c r="F14" s="19"/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1">
        <v>0</v>
      </c>
      <c r="M14" s="20">
        <v>0</v>
      </c>
      <c r="N14" s="20">
        <v>0</v>
      </c>
      <c r="O14" s="20">
        <v>10</v>
      </c>
      <c r="P14" s="20">
        <v>0</v>
      </c>
      <c r="Q14" s="20">
        <v>0</v>
      </c>
      <c r="R14" s="20">
        <v>0</v>
      </c>
      <c r="S14" s="22">
        <f t="shared" si="4"/>
        <v>10</v>
      </c>
    </row>
    <row r="15" spans="1:19" x14ac:dyDescent="0.25">
      <c r="A15" s="19"/>
      <c r="B15" s="19"/>
      <c r="C15" s="19" t="s">
        <v>39</v>
      </c>
      <c r="D15" s="19" t="s">
        <v>40</v>
      </c>
      <c r="E15" s="19"/>
      <c r="F15" s="19"/>
      <c r="G15" s="20">
        <v>28</v>
      </c>
      <c r="H15" s="20">
        <v>28</v>
      </c>
      <c r="I15" s="20">
        <v>28</v>
      </c>
      <c r="J15" s="20">
        <v>28</v>
      </c>
      <c r="K15" s="20">
        <v>28</v>
      </c>
      <c r="L15" s="21">
        <v>28</v>
      </c>
      <c r="M15" s="20">
        <v>28</v>
      </c>
      <c r="N15" s="20">
        <v>28</v>
      </c>
      <c r="O15" s="20">
        <v>28</v>
      </c>
      <c r="P15" s="20">
        <v>28</v>
      </c>
      <c r="Q15" s="20">
        <v>28</v>
      </c>
      <c r="R15" s="20">
        <v>28</v>
      </c>
      <c r="S15" s="22">
        <f t="shared" si="4"/>
        <v>336</v>
      </c>
    </row>
    <row r="16" spans="1:19" x14ac:dyDescent="0.25">
      <c r="A16" s="19"/>
      <c r="B16" s="19"/>
      <c r="C16" s="19" t="s">
        <v>37</v>
      </c>
      <c r="D16" s="19" t="s">
        <v>38</v>
      </c>
      <c r="E16" s="19"/>
      <c r="F16" s="19"/>
      <c r="G16" s="20">
        <v>2030</v>
      </c>
      <c r="H16" s="20">
        <v>2030</v>
      </c>
      <c r="I16" s="20">
        <v>2030</v>
      </c>
      <c r="J16" s="20">
        <v>2030</v>
      </c>
      <c r="K16" s="20">
        <v>2030</v>
      </c>
      <c r="L16" s="21">
        <v>2030</v>
      </c>
      <c r="M16" s="20">
        <v>2030</v>
      </c>
      <c r="N16" s="20">
        <v>2030</v>
      </c>
      <c r="O16" s="20">
        <v>2030</v>
      </c>
      <c r="P16" s="20">
        <v>2030</v>
      </c>
      <c r="Q16" s="20">
        <v>2030</v>
      </c>
      <c r="R16" s="20">
        <v>2030</v>
      </c>
      <c r="S16" s="22">
        <f t="shared" si="4"/>
        <v>24360</v>
      </c>
    </row>
    <row r="17" spans="1:20" x14ac:dyDescent="0.25">
      <c r="A17" s="19"/>
      <c r="B17" s="19"/>
      <c r="C17" s="19" t="s">
        <v>19</v>
      </c>
      <c r="D17" s="19" t="s">
        <v>23</v>
      </c>
      <c r="E17" s="19"/>
      <c r="F17" s="19"/>
      <c r="G17" s="20"/>
      <c r="H17" s="20"/>
      <c r="I17" s="20"/>
      <c r="J17" s="20"/>
      <c r="K17" s="20"/>
      <c r="L17" s="21"/>
      <c r="M17" s="20"/>
      <c r="N17" s="20"/>
      <c r="O17" s="20"/>
      <c r="P17" s="20"/>
      <c r="Q17" s="20"/>
      <c r="R17" s="20"/>
      <c r="S17" s="22"/>
    </row>
    <row r="18" spans="1:20" x14ac:dyDescent="0.25">
      <c r="A18" s="19"/>
      <c r="B18" s="19"/>
      <c r="C18" s="19"/>
      <c r="D18" s="19" t="s">
        <v>24</v>
      </c>
      <c r="E18" s="28" t="s">
        <v>32</v>
      </c>
      <c r="F18" s="28"/>
      <c r="G18" s="20">
        <v>0</v>
      </c>
      <c r="H18" s="20">
        <v>0</v>
      </c>
      <c r="I18" s="20">
        <v>0</v>
      </c>
      <c r="J18" s="20">
        <v>165</v>
      </c>
      <c r="K18" s="20">
        <v>0</v>
      </c>
      <c r="L18" s="21">
        <v>0</v>
      </c>
      <c r="M18" s="20">
        <v>0</v>
      </c>
      <c r="N18" s="20">
        <v>0</v>
      </c>
      <c r="O18" s="20">
        <v>0</v>
      </c>
      <c r="P18" s="20">
        <v>0</v>
      </c>
      <c r="Q18" s="20">
        <v>165</v>
      </c>
      <c r="R18" s="20">
        <v>0</v>
      </c>
      <c r="S18" s="22">
        <f t="shared" ref="S18:S26" si="5">SUM(G18+H18+I18+J18+K18+L18+M18+N18+O18+P18+Q18+R18)</f>
        <v>330</v>
      </c>
    </row>
    <row r="19" spans="1:20" x14ac:dyDescent="0.25">
      <c r="A19" s="19"/>
      <c r="B19" s="19"/>
      <c r="C19" s="19"/>
      <c r="D19" s="19" t="s">
        <v>25</v>
      </c>
      <c r="E19" s="28" t="s">
        <v>33</v>
      </c>
      <c r="F19" s="28"/>
      <c r="G19" s="20">
        <v>300</v>
      </c>
      <c r="H19" s="20">
        <v>300</v>
      </c>
      <c r="I19" s="20">
        <v>300</v>
      </c>
      <c r="J19" s="20">
        <v>300</v>
      </c>
      <c r="K19" s="20">
        <v>0</v>
      </c>
      <c r="L19" s="21">
        <v>0</v>
      </c>
      <c r="M19" s="20">
        <v>0</v>
      </c>
      <c r="N19" s="20">
        <v>0</v>
      </c>
      <c r="O19" s="20">
        <v>0</v>
      </c>
      <c r="P19" s="20">
        <v>300</v>
      </c>
      <c r="Q19" s="20">
        <v>300</v>
      </c>
      <c r="R19" s="20">
        <v>300</v>
      </c>
      <c r="S19" s="22">
        <f>SUM(G19+H19+I19+J19+K19+L19+M19+N19+O19+P19+Q19+R19)</f>
        <v>2100</v>
      </c>
    </row>
    <row r="20" spans="1:20" x14ac:dyDescent="0.25">
      <c r="A20" s="19"/>
      <c r="B20" s="19"/>
      <c r="C20" s="19"/>
      <c r="D20" s="19" t="s">
        <v>26</v>
      </c>
      <c r="E20" s="28" t="s">
        <v>34</v>
      </c>
      <c r="F20" s="28"/>
      <c r="G20" s="20">
        <v>0</v>
      </c>
      <c r="H20" s="20">
        <v>0</v>
      </c>
      <c r="I20" s="20">
        <v>0</v>
      </c>
      <c r="J20" s="20">
        <v>0</v>
      </c>
      <c r="K20" s="20">
        <v>300</v>
      </c>
      <c r="L20" s="21">
        <v>0</v>
      </c>
      <c r="M20" s="20">
        <v>0</v>
      </c>
      <c r="N20" s="20">
        <v>0</v>
      </c>
      <c r="O20" s="20">
        <v>0</v>
      </c>
      <c r="P20" s="20">
        <v>300</v>
      </c>
      <c r="Q20" s="20">
        <v>0</v>
      </c>
      <c r="R20" s="20">
        <v>0</v>
      </c>
      <c r="S20" s="22">
        <f t="shared" si="5"/>
        <v>600</v>
      </c>
    </row>
    <row r="21" spans="1:20" x14ac:dyDescent="0.25">
      <c r="A21" s="19"/>
      <c r="B21" s="19"/>
      <c r="C21" s="19"/>
      <c r="D21" s="19" t="s">
        <v>27</v>
      </c>
      <c r="E21" s="28" t="s">
        <v>17</v>
      </c>
      <c r="F21" s="28"/>
      <c r="G21" s="20">
        <v>0</v>
      </c>
      <c r="H21" s="20">
        <v>200</v>
      </c>
      <c r="I21" s="20">
        <v>0</v>
      </c>
      <c r="J21" s="20">
        <v>0</v>
      </c>
      <c r="K21" s="20"/>
      <c r="L21" s="21"/>
      <c r="M21" s="20"/>
      <c r="N21" s="20"/>
      <c r="O21" s="20"/>
      <c r="P21" s="20">
        <v>200</v>
      </c>
      <c r="Q21" s="20">
        <v>0</v>
      </c>
      <c r="R21" s="20">
        <v>200</v>
      </c>
      <c r="S21" s="22">
        <f t="shared" si="5"/>
        <v>600</v>
      </c>
    </row>
    <row r="22" spans="1:20" x14ac:dyDescent="0.25">
      <c r="A22" s="19"/>
      <c r="B22" s="19"/>
      <c r="C22" s="19"/>
      <c r="D22" s="19" t="s">
        <v>36</v>
      </c>
      <c r="E22" s="28" t="s">
        <v>53</v>
      </c>
      <c r="F22" s="28"/>
      <c r="G22" s="20">
        <v>0</v>
      </c>
      <c r="H22" s="20">
        <v>0</v>
      </c>
      <c r="I22" s="20">
        <v>0</v>
      </c>
      <c r="J22" s="20">
        <v>500</v>
      </c>
      <c r="K22" s="20">
        <v>0</v>
      </c>
      <c r="L22" s="21">
        <v>0</v>
      </c>
      <c r="M22" s="20">
        <v>0</v>
      </c>
      <c r="N22" s="20">
        <v>0</v>
      </c>
      <c r="O22" s="20">
        <v>0</v>
      </c>
      <c r="P22" s="20">
        <v>500</v>
      </c>
      <c r="Q22" s="20">
        <v>0</v>
      </c>
      <c r="R22" s="20">
        <v>0</v>
      </c>
      <c r="S22" s="22">
        <f t="shared" si="5"/>
        <v>1000</v>
      </c>
    </row>
    <row r="23" spans="1:20" x14ac:dyDescent="0.25">
      <c r="A23" s="19"/>
      <c r="B23" s="19"/>
      <c r="C23" s="19"/>
      <c r="D23" s="19" t="s">
        <v>28</v>
      </c>
      <c r="E23" s="28" t="s">
        <v>18</v>
      </c>
      <c r="F23" s="28"/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1">
        <v>1000</v>
      </c>
      <c r="M23" s="20">
        <v>1000</v>
      </c>
      <c r="N23" s="20">
        <v>1000</v>
      </c>
      <c r="O23" s="20">
        <v>1000</v>
      </c>
      <c r="P23" s="20">
        <v>0</v>
      </c>
      <c r="Q23" s="20">
        <v>0</v>
      </c>
      <c r="R23" s="20">
        <v>0</v>
      </c>
      <c r="S23" s="22">
        <f t="shared" si="5"/>
        <v>4000</v>
      </c>
    </row>
    <row r="24" spans="1:20" x14ac:dyDescent="0.25">
      <c r="A24" s="19"/>
      <c r="B24" s="19"/>
      <c r="C24" s="19" t="s">
        <v>19</v>
      </c>
      <c r="D24" s="19" t="s">
        <v>31</v>
      </c>
      <c r="E24" s="28"/>
      <c r="F24" s="28"/>
      <c r="G24" s="20">
        <f>SUM(G18:G23)</f>
        <v>300</v>
      </c>
      <c r="H24" s="20">
        <f t="shared" ref="H24:Q24" si="6">SUM(H18:H23)</f>
        <v>500</v>
      </c>
      <c r="I24" s="20">
        <f>SUM(I18:I23)</f>
        <v>300</v>
      </c>
      <c r="J24" s="20">
        <f t="shared" si="6"/>
        <v>965</v>
      </c>
      <c r="K24" s="20">
        <f t="shared" si="6"/>
        <v>300</v>
      </c>
      <c r="L24" s="21">
        <f t="shared" si="6"/>
        <v>1000</v>
      </c>
      <c r="M24" s="20">
        <f t="shared" si="6"/>
        <v>1000</v>
      </c>
      <c r="N24" s="20">
        <f t="shared" si="6"/>
        <v>1000</v>
      </c>
      <c r="O24" s="20">
        <f t="shared" si="6"/>
        <v>1000</v>
      </c>
      <c r="P24" s="20">
        <f t="shared" si="6"/>
        <v>1300</v>
      </c>
      <c r="Q24" s="20">
        <f t="shared" si="6"/>
        <v>465</v>
      </c>
      <c r="R24" s="20">
        <f>SUM(R18:R23)</f>
        <v>500</v>
      </c>
      <c r="S24" s="22">
        <f>SUM(G24+H24+I24+J24+K24+L24+M24+N24+O24+P24+Q24+R24)</f>
        <v>8630</v>
      </c>
    </row>
    <row r="25" spans="1:20" x14ac:dyDescent="0.25">
      <c r="A25" s="19"/>
      <c r="B25" s="19"/>
      <c r="C25" s="19"/>
      <c r="D25" s="19"/>
      <c r="E25" s="28"/>
      <c r="F25" s="28"/>
      <c r="G25" s="20"/>
      <c r="H25" s="20"/>
      <c r="I25" s="20"/>
      <c r="J25" s="20"/>
      <c r="K25" s="20"/>
      <c r="L25" s="21"/>
      <c r="M25" s="20"/>
      <c r="N25" s="20"/>
      <c r="O25" s="20"/>
      <c r="P25" s="20"/>
      <c r="Q25" s="20"/>
      <c r="R25" s="20"/>
      <c r="S25" s="22"/>
    </row>
    <row r="26" spans="1:20" ht="15.75" thickBot="1" x14ac:dyDescent="0.3">
      <c r="A26" s="19"/>
      <c r="B26" s="19"/>
      <c r="C26" s="19" t="s">
        <v>29</v>
      </c>
      <c r="D26" s="19" t="s">
        <v>30</v>
      </c>
      <c r="E26" s="28"/>
      <c r="F26" s="28"/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1">
        <v>66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66</v>
      </c>
      <c r="S26" s="22">
        <f t="shared" si="5"/>
        <v>132</v>
      </c>
    </row>
    <row r="27" spans="1:20" ht="15.75" thickBot="1" x14ac:dyDescent="0.3">
      <c r="A27" s="19"/>
      <c r="B27" s="19"/>
      <c r="C27" s="19" t="s">
        <v>20</v>
      </c>
      <c r="D27" s="19"/>
      <c r="E27" s="19"/>
      <c r="F27" s="19"/>
      <c r="G27" s="29">
        <f t="shared" ref="G27:Q27" si="7">SUM(G11:G16,G24,G26:G26)</f>
        <v>2598</v>
      </c>
      <c r="H27" s="29">
        <f t="shared" si="7"/>
        <v>2798</v>
      </c>
      <c r="I27" s="29">
        <f t="shared" si="7"/>
        <v>2598</v>
      </c>
      <c r="J27" s="29">
        <f t="shared" si="7"/>
        <v>3263</v>
      </c>
      <c r="K27" s="29">
        <f t="shared" si="7"/>
        <v>7691.4000000000005</v>
      </c>
      <c r="L27" s="30">
        <f t="shared" si="7"/>
        <v>3364</v>
      </c>
      <c r="M27" s="29">
        <f t="shared" si="7"/>
        <v>3298</v>
      </c>
      <c r="N27" s="29">
        <f t="shared" si="7"/>
        <v>3483</v>
      </c>
      <c r="O27" s="29">
        <f t="shared" si="7"/>
        <v>3308</v>
      </c>
      <c r="P27" s="29">
        <f t="shared" si="7"/>
        <v>3598</v>
      </c>
      <c r="Q27" s="29">
        <f t="shared" si="7"/>
        <v>2763</v>
      </c>
      <c r="R27" s="29">
        <f>SUM(R11:R16,R24,R26:R26)</f>
        <v>2864</v>
      </c>
      <c r="S27" s="27">
        <f>SUM(G27+H27+I27+J27+K27+L27+M27+N27+O27+P27+Q27+R27)</f>
        <v>41626.400000000001</v>
      </c>
    </row>
    <row r="28" spans="1:20" ht="15.75" thickBot="1" x14ac:dyDescent="0.3">
      <c r="A28" s="19"/>
      <c r="B28" s="19"/>
      <c r="C28" s="19"/>
      <c r="D28" s="19"/>
      <c r="E28" s="19"/>
      <c r="F28" s="19"/>
      <c r="G28" s="25"/>
      <c r="H28" s="25"/>
      <c r="I28" s="25"/>
      <c r="J28" s="25"/>
      <c r="K28" s="25"/>
      <c r="L28" s="26"/>
      <c r="M28" s="25"/>
      <c r="N28" s="25"/>
      <c r="O28" s="25"/>
      <c r="P28" s="25"/>
      <c r="Q28" s="25"/>
      <c r="R28" s="25"/>
      <c r="S28" s="31"/>
    </row>
    <row r="29" spans="1:20" x14ac:dyDescent="0.25">
      <c r="A29" s="19" t="s">
        <v>35</v>
      </c>
      <c r="B29" s="19"/>
      <c r="C29" s="19"/>
      <c r="D29" s="19"/>
      <c r="E29" s="19"/>
      <c r="F29" s="19"/>
      <c r="G29" s="32">
        <f t="shared" ref="G29:R29" si="8">SUM(G4+G9-G27)</f>
        <v>15138.510000000002</v>
      </c>
      <c r="H29" s="32">
        <f t="shared" si="8"/>
        <v>14938.510000000002</v>
      </c>
      <c r="I29" s="32">
        <f t="shared" si="8"/>
        <v>16292.510000000002</v>
      </c>
      <c r="J29" s="32">
        <f t="shared" si="8"/>
        <v>16881.510000000002</v>
      </c>
      <c r="K29" s="32">
        <f t="shared" si="8"/>
        <v>13042.11</v>
      </c>
      <c r="L29" s="33">
        <f t="shared" si="8"/>
        <v>25143.25</v>
      </c>
      <c r="M29" s="32">
        <f t="shared" si="8"/>
        <v>25697.25</v>
      </c>
      <c r="N29" s="32">
        <f t="shared" si="8"/>
        <v>26166.25</v>
      </c>
      <c r="O29" s="32">
        <f t="shared" si="8"/>
        <v>26710.25</v>
      </c>
      <c r="P29" s="32">
        <f t="shared" si="8"/>
        <v>26964.25</v>
      </c>
      <c r="Q29" s="32">
        <f t="shared" si="8"/>
        <v>28053.25</v>
      </c>
      <c r="R29" s="32">
        <f t="shared" si="8"/>
        <v>29041.25</v>
      </c>
      <c r="S29" s="34"/>
      <c r="T29" s="5"/>
    </row>
    <row r="30" spans="1:20" ht="15.75" x14ac:dyDescent="0.25">
      <c r="A30" s="1"/>
      <c r="B30" s="1"/>
      <c r="C30" s="1"/>
      <c r="D30" s="1"/>
      <c r="E30" s="1"/>
      <c r="F30" s="1"/>
      <c r="G30" s="7"/>
      <c r="H30" s="7"/>
      <c r="I30" s="7"/>
      <c r="J30" s="7"/>
      <c r="K30" s="7"/>
      <c r="L30" s="8"/>
      <c r="M30" s="7"/>
      <c r="N30" s="7"/>
      <c r="O30" s="7"/>
      <c r="P30" s="7"/>
      <c r="Q30" s="7"/>
      <c r="R30" s="7"/>
      <c r="S30" s="6"/>
    </row>
  </sheetData>
  <pageMargins left="0.7" right="0.7" top="0.75" bottom="0.75" header="0.3" footer="0.3"/>
  <pageSetup fitToWidth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FD147-B546-475E-AC34-580CDF755151}">
  <dimension ref="A1:A14"/>
  <sheetViews>
    <sheetView workbookViewId="0">
      <selection activeCell="A6" sqref="A6"/>
    </sheetView>
  </sheetViews>
  <sheetFormatPr defaultRowHeight="15" x14ac:dyDescent="0.25"/>
  <cols>
    <col min="1" max="1" width="10.140625" bestFit="1" customWidth="1"/>
  </cols>
  <sheetData>
    <row r="1" spans="1:1" x14ac:dyDescent="0.25">
      <c r="A1">
        <v>1480</v>
      </c>
    </row>
    <row r="2" spans="1:1" x14ac:dyDescent="0.25">
      <c r="A2">
        <v>925</v>
      </c>
    </row>
    <row r="3" spans="1:1" x14ac:dyDescent="0.25">
      <c r="A3">
        <v>925</v>
      </c>
    </row>
    <row r="4" spans="1:1" x14ac:dyDescent="0.25">
      <c r="A4">
        <v>185</v>
      </c>
    </row>
    <row r="5" spans="1:1" x14ac:dyDescent="0.25">
      <c r="A5">
        <f>SUM(A1:A4)</f>
        <v>3515</v>
      </c>
    </row>
    <row r="6" spans="1:1" x14ac:dyDescent="0.25">
      <c r="A6">
        <f>A5/6</f>
        <v>585.83333333333337</v>
      </c>
    </row>
    <row r="13" spans="1:1" x14ac:dyDescent="0.25">
      <c r="A13" s="3"/>
    </row>
    <row r="14" spans="1:1" x14ac:dyDescent="0.25">
      <c r="A1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Sydni</dc:creator>
  <cp:lastModifiedBy>Zachary Nield</cp:lastModifiedBy>
  <cp:lastPrinted>2024-07-11T22:08:44Z</cp:lastPrinted>
  <dcterms:created xsi:type="dcterms:W3CDTF">2021-11-17T17:43:30Z</dcterms:created>
  <dcterms:modified xsi:type="dcterms:W3CDTF">2024-07-12T17:20:04Z</dcterms:modified>
</cp:coreProperties>
</file>