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As\PR HOA\Owners Meetings\2023\"/>
    </mc:Choice>
  </mc:AlternateContent>
  <xr:revisionPtr revIDLastSave="0" documentId="13_ncr:1_{B1A3DF00-71A1-442D-8A28-CBBBF184C335}" xr6:coauthVersionLast="47" xr6:coauthVersionMax="47" xr10:uidLastSave="{00000000-0000-0000-0000-000000000000}"/>
  <bookViews>
    <workbookView xWindow="13500" yWindow="-16320" windowWidth="29040" windowHeight="15720" xr2:uid="{7F8B8A6B-0548-456A-9174-9A008F63F8B8}"/>
  </bookViews>
  <sheets>
    <sheet name="Sheet1" sheetId="1" r:id="rId1"/>
  </sheets>
  <definedNames>
    <definedName name="_xlnm.Print_Titles" localSheetId="0">Sheet1!$A:$F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  <c r="S34" i="1"/>
  <c r="S32" i="1"/>
  <c r="S33" i="1"/>
  <c r="S31" i="1"/>
  <c r="H24" i="1" l="1"/>
  <c r="I24" i="1"/>
  <c r="J24" i="1"/>
  <c r="K24" i="1"/>
  <c r="L24" i="1"/>
  <c r="M24" i="1"/>
  <c r="N24" i="1"/>
  <c r="O24" i="1"/>
  <c r="P24" i="1"/>
  <c r="Q24" i="1"/>
  <c r="R24" i="1"/>
  <c r="G24" i="1"/>
  <c r="S23" i="1"/>
  <c r="R18" i="1"/>
  <c r="R40" i="1" s="1"/>
  <c r="Q18" i="1"/>
  <c r="Q40" i="1" s="1"/>
  <c r="P18" i="1"/>
  <c r="P40" i="1" s="1"/>
  <c r="O18" i="1"/>
  <c r="N18" i="1"/>
  <c r="M18" i="1"/>
  <c r="L18" i="1"/>
  <c r="K18" i="1"/>
  <c r="J18" i="1"/>
  <c r="J40" i="1" s="1"/>
  <c r="I18" i="1"/>
  <c r="I40" i="1" s="1"/>
  <c r="H18" i="1"/>
  <c r="H40" i="1" s="1"/>
  <c r="G18" i="1"/>
  <c r="S16" i="1"/>
  <c r="S12" i="1"/>
  <c r="S5" i="1"/>
  <c r="R6" i="1"/>
  <c r="R9" i="1" s="1"/>
  <c r="Q6" i="1"/>
  <c r="Q9" i="1" s="1"/>
  <c r="P6" i="1"/>
  <c r="P9" i="1" s="1"/>
  <c r="O6" i="1"/>
  <c r="O9" i="1" s="1"/>
  <c r="N6" i="1"/>
  <c r="M6" i="1"/>
  <c r="M9" i="1" s="1"/>
  <c r="L6" i="1"/>
  <c r="L9" i="1" s="1"/>
  <c r="K6" i="1"/>
  <c r="K9" i="1" s="1"/>
  <c r="J6" i="1"/>
  <c r="J9" i="1" s="1"/>
  <c r="I6" i="1"/>
  <c r="I9" i="1" s="1"/>
  <c r="H6" i="1"/>
  <c r="H9" i="1" s="1"/>
  <c r="G6" i="1"/>
  <c r="G9" i="1" s="1"/>
  <c r="N9" i="1"/>
  <c r="H36" i="1"/>
  <c r="I36" i="1"/>
  <c r="J36" i="1"/>
  <c r="K36" i="1"/>
  <c r="L36" i="1"/>
  <c r="M36" i="1"/>
  <c r="N36" i="1"/>
  <c r="O36" i="1"/>
  <c r="P36" i="1"/>
  <c r="Q36" i="1"/>
  <c r="R36" i="1"/>
  <c r="G36" i="1"/>
  <c r="S27" i="1"/>
  <c r="S28" i="1"/>
  <c r="S29" i="1"/>
  <c r="S30" i="1"/>
  <c r="S35" i="1"/>
  <c r="S38" i="1"/>
  <c r="S39" i="1"/>
  <c r="S21" i="1"/>
  <c r="S22" i="1"/>
  <c r="S14" i="1"/>
  <c r="S13" i="1"/>
  <c r="S11" i="1"/>
  <c r="S8" i="1"/>
  <c r="S7" i="1"/>
  <c r="K40" i="1" l="1"/>
  <c r="M40" i="1"/>
  <c r="N40" i="1"/>
  <c r="L40" i="1"/>
  <c r="G40" i="1"/>
  <c r="O40" i="1"/>
  <c r="S17" i="1"/>
  <c r="S6" i="1"/>
  <c r="S36" i="1"/>
  <c r="S24" i="1"/>
  <c r="S18" i="1"/>
  <c r="S9" i="1"/>
  <c r="S40" i="1" l="1"/>
  <c r="I44" i="1" l="1"/>
  <c r="J3" i="1" s="1"/>
  <c r="J44" i="1" l="1"/>
  <c r="K3" i="1" s="1"/>
  <c r="I48" i="1"/>
  <c r="J48" i="1" l="1"/>
  <c r="K44" i="1"/>
  <c r="L3" i="1" s="1"/>
  <c r="L44" i="1" l="1"/>
  <c r="M3" i="1" l="1"/>
  <c r="M44" i="1" s="1"/>
  <c r="N3" i="1" l="1"/>
  <c r="N44" i="1" s="1"/>
  <c r="O3" i="1" l="1"/>
  <c r="O44" i="1" s="1"/>
  <c r="P3" i="1" l="1"/>
  <c r="P44" i="1" s="1"/>
  <c r="Q3" i="1" l="1"/>
  <c r="Q44" i="1" s="1"/>
  <c r="R3" i="1" l="1"/>
  <c r="R44" i="1" s="1"/>
  <c r="G3" i="1" l="1"/>
  <c r="G44" i="1" s="1"/>
  <c r="H3" i="1" l="1"/>
  <c r="H44" i="1" s="1"/>
  <c r="K46" i="1"/>
  <c r="L46" i="1" s="1"/>
  <c r="M46" i="1" l="1"/>
  <c r="L48" i="1"/>
  <c r="K48" i="1"/>
  <c r="N46" i="1" l="1"/>
  <c r="M48" i="1"/>
  <c r="O46" i="1" l="1"/>
  <c r="N48" i="1"/>
  <c r="P46" i="1" l="1"/>
  <c r="O48" i="1"/>
  <c r="P48" i="1" l="1"/>
  <c r="Q46" i="1"/>
  <c r="Q48" i="1" l="1"/>
  <c r="R46" i="1"/>
  <c r="R48" i="1" l="1"/>
  <c r="G46" i="1"/>
  <c r="H46" i="1" l="1"/>
  <c r="H48" i="1" s="1"/>
  <c r="G48" i="1"/>
</calcChain>
</file>

<file path=xl/sharedStrings.xml><?xml version="1.0" encoding="utf-8"?>
<sst xmlns="http://schemas.openxmlformats.org/spreadsheetml/2006/main" count="82" uniqueCount="78">
  <si>
    <t>TOTALS</t>
  </si>
  <si>
    <t>Projected Operating Account Balance</t>
  </si>
  <si>
    <t>INCOME</t>
  </si>
  <si>
    <t>4006</t>
  </si>
  <si>
    <t>Interest Income</t>
  </si>
  <si>
    <t>40022</t>
  </si>
  <si>
    <t>40036</t>
  </si>
  <si>
    <t>HOA Late Fees and Fines</t>
  </si>
  <si>
    <t>40037</t>
  </si>
  <si>
    <t>HOA Owner Transer Fee</t>
  </si>
  <si>
    <t>Total Income</t>
  </si>
  <si>
    <t>EXPENSES</t>
  </si>
  <si>
    <t>5004</t>
  </si>
  <si>
    <t>Management Fees</t>
  </si>
  <si>
    <t>5005</t>
  </si>
  <si>
    <t>Insurance</t>
  </si>
  <si>
    <t>5006</t>
  </si>
  <si>
    <t>5010</t>
  </si>
  <si>
    <t>Taxes</t>
  </si>
  <si>
    <t>5011</t>
  </si>
  <si>
    <t>Weed Control/Fertilization</t>
  </si>
  <si>
    <t>Snow Removal</t>
  </si>
  <si>
    <t>Concrete/Asphalt</t>
  </si>
  <si>
    <t>5020</t>
  </si>
  <si>
    <t>5103</t>
  </si>
  <si>
    <t>Other Expenses</t>
  </si>
  <si>
    <t>Total Expense</t>
  </si>
  <si>
    <t>Projected Reserve Account Balance</t>
  </si>
  <si>
    <t>PROJECTED TOTAL CASH ON HAND</t>
  </si>
  <si>
    <t>HOA Dues</t>
  </si>
  <si>
    <t>Legal, Professional Fees</t>
  </si>
  <si>
    <t>Utilities</t>
  </si>
  <si>
    <t>50110</t>
  </si>
  <si>
    <t>Electricity</t>
  </si>
  <si>
    <t>50112</t>
  </si>
  <si>
    <t>Water, Sewer, and Garbage</t>
  </si>
  <si>
    <t>Total Utilities</t>
  </si>
  <si>
    <t>5019</t>
  </si>
  <si>
    <t>Exterior Maintenance</t>
  </si>
  <si>
    <t>50190</t>
  </si>
  <si>
    <t>50197</t>
  </si>
  <si>
    <t>Total Exterior Maintenance</t>
  </si>
  <si>
    <t>Siding/Brick</t>
  </si>
  <si>
    <t>Grounds Maintenance</t>
  </si>
  <si>
    <t>50200</t>
  </si>
  <si>
    <t>50201</t>
  </si>
  <si>
    <t>50203</t>
  </si>
  <si>
    <t>50204</t>
  </si>
  <si>
    <t>50207</t>
  </si>
  <si>
    <t>50209</t>
  </si>
  <si>
    <t>50213</t>
  </si>
  <si>
    <t>Postage</t>
  </si>
  <si>
    <t>Total Grounds Maintenance</t>
  </si>
  <si>
    <t>Landscaping Install &amp; Maint.</t>
  </si>
  <si>
    <t>Lawn Mowing/Trimming</t>
  </si>
  <si>
    <t>Sprinkler/Irrigation</t>
  </si>
  <si>
    <t>Fencing</t>
  </si>
  <si>
    <t xml:space="preserve">Projected Transfer to Reserve Account </t>
  </si>
  <si>
    <t>JAN 24</t>
  </si>
  <si>
    <t>FEB 24</t>
  </si>
  <si>
    <t>MAR 23</t>
  </si>
  <si>
    <t>APR 23</t>
  </si>
  <si>
    <t>MAY 23</t>
  </si>
  <si>
    <t>JUNE 23</t>
  </si>
  <si>
    <t>JULY 23</t>
  </si>
  <si>
    <t>AUG 23</t>
  </si>
  <si>
    <t>SEPT 23</t>
  </si>
  <si>
    <t>OCT 23</t>
  </si>
  <si>
    <t>NOV 23</t>
  </si>
  <si>
    <t>DEC 23</t>
  </si>
  <si>
    <t>50198</t>
  </si>
  <si>
    <t>Exterior Cleaning</t>
  </si>
  <si>
    <t>50205</t>
  </si>
  <si>
    <t>Pest Control</t>
  </si>
  <si>
    <t>50206</t>
  </si>
  <si>
    <t>Tree Trimming/Removal</t>
  </si>
  <si>
    <t>50208</t>
  </si>
  <si>
    <t>Pet Waste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</si>
</sst>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3" fontId="2" fillId="0" borderId="2" xfId="1" applyFont="1" applyBorder="1"/>
    <xf numFmtId="49" fontId="2" fillId="0" borderId="0" xfId="0" applyNumberFormat="1" applyFont="1"/>
    <xf numFmtId="49" fontId="4" fillId="0" borderId="0" xfId="0" applyNumberFormat="1" applyFont="1"/>
    <xf numFmtId="43" fontId="5" fillId="0" borderId="0" xfId="1" applyFont="1"/>
    <xf numFmtId="44" fontId="6" fillId="0" borderId="0" xfId="2" applyFont="1"/>
    <xf numFmtId="49" fontId="7" fillId="0" borderId="0" xfId="0" applyNumberFormat="1" applyFont="1" applyAlignment="1">
      <alignment horizontal="left"/>
    </xf>
    <xf numFmtId="43" fontId="7" fillId="0" borderId="0" xfId="1" applyFont="1"/>
    <xf numFmtId="44" fontId="8" fillId="0" borderId="0" xfId="2" applyFont="1"/>
    <xf numFmtId="49" fontId="5" fillId="0" borderId="0" xfId="0" applyNumberFormat="1" applyFont="1"/>
    <xf numFmtId="49" fontId="7" fillId="0" borderId="0" xfId="0" applyNumberFormat="1" applyFont="1"/>
    <xf numFmtId="43" fontId="7" fillId="0" borderId="3" xfId="1" applyFont="1" applyBorder="1"/>
    <xf numFmtId="164" fontId="7" fillId="0" borderId="4" xfId="0" applyNumberFormat="1" applyFont="1" applyBorder="1"/>
    <xf numFmtId="44" fontId="8" fillId="0" borderId="0" xfId="0" applyNumberFormat="1" applyFont="1"/>
    <xf numFmtId="44" fontId="5" fillId="0" borderId="0" xfId="2" applyFont="1"/>
    <xf numFmtId="44" fontId="6" fillId="0" borderId="0" xfId="0" applyNumberFormat="1" applyFont="1"/>
    <xf numFmtId="164" fontId="7" fillId="0" borderId="0" xfId="0" applyNumberFormat="1" applyFont="1"/>
    <xf numFmtId="43" fontId="7" fillId="0" borderId="4" xfId="1" applyFont="1" applyBorder="1"/>
    <xf numFmtId="44" fontId="2" fillId="0" borderId="0" xfId="0" applyNumberFormat="1" applyFont="1"/>
    <xf numFmtId="44" fontId="9" fillId="0" borderId="0" xfId="2" applyFont="1"/>
    <xf numFmtId="44" fontId="9" fillId="0" borderId="5" xfId="2" applyFont="1" applyBorder="1"/>
    <xf numFmtId="43" fontId="5" fillId="0" borderId="2" xfId="1" applyFont="1" applyBorder="1"/>
    <xf numFmtId="44" fontId="10" fillId="0" borderId="0" xfId="2" applyFont="1"/>
    <xf numFmtId="0" fontId="0" fillId="0" borderId="0" xfId="0" applyAlignment="1">
      <alignment horizontal="center"/>
    </xf>
    <xf numFmtId="44" fontId="0" fillId="0" borderId="0" xfId="0" applyNumberFormat="1"/>
    <xf numFmtId="44" fontId="6" fillId="0" borderId="2" xfId="2" applyFont="1" applyBorder="1"/>
    <xf numFmtId="44" fontId="7" fillId="0" borderId="3" xfId="2" applyFont="1" applyBorder="1"/>
    <xf numFmtId="165" fontId="0" fillId="0" borderId="0" xfId="1" applyNumberFormat="1" applyFont="1"/>
    <xf numFmtId="4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3AA1-C1C9-431F-BA89-CA512B5E4E3F}">
  <sheetPr>
    <pageSetUpPr fitToPage="1"/>
  </sheetPr>
  <dimension ref="A1:W48"/>
  <sheetViews>
    <sheetView tabSelected="1" zoomScaleNormal="100" workbookViewId="0">
      <selection activeCell="E15" sqref="E15"/>
    </sheetView>
  </sheetViews>
  <sheetFormatPr defaultColWidth="9.1796875" defaultRowHeight="14.5" x14ac:dyDescent="0.35"/>
  <cols>
    <col min="1" max="1" width="3.453125" customWidth="1"/>
    <col min="2" max="2" width="4.81640625" customWidth="1"/>
    <col min="3" max="3" width="6.6328125" customWidth="1"/>
    <col min="6" max="6" width="12" customWidth="1"/>
    <col min="7" max="18" width="12.26953125" bestFit="1" customWidth="1"/>
    <col min="19" max="19" width="13.08984375" bestFit="1" customWidth="1"/>
    <col min="21" max="21" width="11.7265625" bestFit="1" customWidth="1"/>
    <col min="22" max="22" width="12.6328125" bestFit="1" customWidth="1"/>
    <col min="23" max="23" width="11.08984375" bestFit="1" customWidth="1"/>
  </cols>
  <sheetData>
    <row r="1" spans="1:19" ht="16.5" thickTop="1" thickBot="1" x14ac:dyDescent="0.4">
      <c r="A1" s="1"/>
      <c r="B1" s="1"/>
      <c r="C1" s="1"/>
      <c r="D1" s="1"/>
      <c r="E1" s="1"/>
      <c r="F1" s="1"/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3" t="s">
        <v>0</v>
      </c>
    </row>
    <row r="2" spans="1:19" ht="16" thickTop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ht="16" thickBot="1" x14ac:dyDescent="0.4">
      <c r="A3" s="4" t="s">
        <v>1</v>
      </c>
      <c r="B3" s="27"/>
      <c r="C3" s="1"/>
      <c r="D3" s="1"/>
      <c r="E3" s="1"/>
      <c r="F3" s="1"/>
      <c r="G3" s="5">
        <f>R44</f>
        <v>40958.045734999978</v>
      </c>
      <c r="H3" s="5">
        <f>G44</f>
        <v>51513.787132999976</v>
      </c>
      <c r="I3" s="5">
        <v>50734.75</v>
      </c>
      <c r="J3" s="5">
        <f t="shared" ref="J3:R3" si="0">I44</f>
        <v>62822.989186799998</v>
      </c>
      <c r="K3" s="5">
        <f t="shared" si="0"/>
        <v>59706.274903100006</v>
      </c>
      <c r="L3" s="5">
        <f t="shared" si="0"/>
        <v>60554.797689300009</v>
      </c>
      <c r="M3" s="5">
        <f t="shared" si="0"/>
        <v>61193.162428899996</v>
      </c>
      <c r="N3" s="5">
        <f t="shared" si="0"/>
        <v>57266.531590899991</v>
      </c>
      <c r="O3" s="5">
        <f t="shared" si="0"/>
        <v>23590.067644299983</v>
      </c>
      <c r="P3" s="5">
        <f t="shared" si="0"/>
        <v>22315.548323399984</v>
      </c>
      <c r="Q3" s="5">
        <f t="shared" si="0"/>
        <v>21147.916716899985</v>
      </c>
      <c r="R3" s="5">
        <f t="shared" si="0"/>
        <v>29062.853077699983</v>
      </c>
      <c r="S3" s="3"/>
    </row>
    <row r="4" spans="1:19" ht="15.5" x14ac:dyDescent="0.35">
      <c r="A4" s="6"/>
      <c r="B4" s="7" t="s">
        <v>2</v>
      </c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ht="15.5" x14ac:dyDescent="0.35">
      <c r="A5" s="6"/>
      <c r="B5" s="7"/>
      <c r="C5" s="6" t="s">
        <v>3</v>
      </c>
      <c r="D5" s="6" t="s">
        <v>4</v>
      </c>
      <c r="E5" s="6"/>
      <c r="F5" s="6"/>
      <c r="G5" s="8">
        <v>6</v>
      </c>
      <c r="H5" s="8">
        <v>6</v>
      </c>
      <c r="I5" s="8">
        <v>6</v>
      </c>
      <c r="J5" s="8">
        <v>6</v>
      </c>
      <c r="K5" s="8">
        <v>6</v>
      </c>
      <c r="L5" s="8">
        <v>6</v>
      </c>
      <c r="M5" s="8">
        <v>6</v>
      </c>
      <c r="N5" s="8">
        <v>6</v>
      </c>
      <c r="O5" s="8">
        <v>6</v>
      </c>
      <c r="P5" s="8">
        <v>6</v>
      </c>
      <c r="Q5" s="8">
        <v>6</v>
      </c>
      <c r="R5" s="8">
        <v>6</v>
      </c>
      <c r="S5" s="9">
        <f>SUM(G5:R5)</f>
        <v>72</v>
      </c>
    </row>
    <row r="6" spans="1:19" ht="15.5" x14ac:dyDescent="0.35">
      <c r="A6" s="6"/>
      <c r="B6" s="7"/>
      <c r="C6" s="6" t="s">
        <v>5</v>
      </c>
      <c r="D6" s="6" t="s">
        <v>29</v>
      </c>
      <c r="E6" s="6"/>
      <c r="F6" s="6"/>
      <c r="G6" s="8">
        <f t="shared" ref="G6:R6" si="1">175*332</f>
        <v>58100</v>
      </c>
      <c r="H6" s="8">
        <f t="shared" si="1"/>
        <v>58100</v>
      </c>
      <c r="I6" s="8">
        <f t="shared" si="1"/>
        <v>58100</v>
      </c>
      <c r="J6" s="8">
        <f t="shared" si="1"/>
        <v>58100</v>
      </c>
      <c r="K6" s="8">
        <f t="shared" si="1"/>
        <v>58100</v>
      </c>
      <c r="L6" s="8">
        <f t="shared" si="1"/>
        <v>58100</v>
      </c>
      <c r="M6" s="8">
        <f t="shared" si="1"/>
        <v>58100</v>
      </c>
      <c r="N6" s="8">
        <f t="shared" si="1"/>
        <v>58100</v>
      </c>
      <c r="O6" s="8">
        <f t="shared" si="1"/>
        <v>58100</v>
      </c>
      <c r="P6" s="8">
        <f t="shared" si="1"/>
        <v>58100</v>
      </c>
      <c r="Q6" s="8">
        <f t="shared" si="1"/>
        <v>58100</v>
      </c>
      <c r="R6" s="8">
        <f t="shared" si="1"/>
        <v>58100</v>
      </c>
      <c r="S6" s="9">
        <f t="shared" ref="S6:S9" si="2">SUM(G6+H6+I6+J6+K6+L6+M6+N6+O6+P6+Q6+R6)</f>
        <v>697200</v>
      </c>
    </row>
    <row r="7" spans="1:19" x14ac:dyDescent="0.35">
      <c r="A7" s="6"/>
      <c r="B7" s="6"/>
      <c r="C7" s="6" t="s">
        <v>6</v>
      </c>
      <c r="D7" s="6" t="s">
        <v>7</v>
      </c>
      <c r="E7" s="6"/>
      <c r="F7" s="6"/>
      <c r="G7" s="8">
        <v>475</v>
      </c>
      <c r="H7" s="8">
        <v>475</v>
      </c>
      <c r="I7" s="8">
        <v>475</v>
      </c>
      <c r="J7" s="8">
        <v>475</v>
      </c>
      <c r="K7" s="8">
        <v>475</v>
      </c>
      <c r="L7" s="8">
        <v>475</v>
      </c>
      <c r="M7" s="8">
        <v>475</v>
      </c>
      <c r="N7" s="8">
        <v>475</v>
      </c>
      <c r="O7" s="8">
        <v>475</v>
      </c>
      <c r="P7" s="8">
        <v>475</v>
      </c>
      <c r="Q7" s="8">
        <v>475</v>
      </c>
      <c r="R7" s="8">
        <v>475</v>
      </c>
      <c r="S7" s="9">
        <f t="shared" si="2"/>
        <v>5700</v>
      </c>
    </row>
    <row r="8" spans="1:19" ht="15" thickBot="1" x14ac:dyDescent="0.4">
      <c r="A8" s="6"/>
      <c r="B8" s="6"/>
      <c r="C8" s="6" t="s">
        <v>8</v>
      </c>
      <c r="D8" s="6" t="s">
        <v>9</v>
      </c>
      <c r="E8" s="6"/>
      <c r="F8" s="6"/>
      <c r="G8" s="25">
        <v>160</v>
      </c>
      <c r="H8" s="25">
        <v>160</v>
      </c>
      <c r="I8" s="25">
        <v>160</v>
      </c>
      <c r="J8" s="25">
        <v>160</v>
      </c>
      <c r="K8" s="25">
        <v>160</v>
      </c>
      <c r="L8" s="25">
        <v>160</v>
      </c>
      <c r="M8" s="25">
        <v>160</v>
      </c>
      <c r="N8" s="25">
        <v>160</v>
      </c>
      <c r="O8" s="25">
        <v>160</v>
      </c>
      <c r="P8" s="25">
        <v>160</v>
      </c>
      <c r="Q8" s="25">
        <v>160</v>
      </c>
      <c r="R8" s="25">
        <v>160</v>
      </c>
      <c r="S8" s="29">
        <f t="shared" si="2"/>
        <v>1920</v>
      </c>
    </row>
    <row r="9" spans="1:19" x14ac:dyDescent="0.35">
      <c r="A9" s="6"/>
      <c r="B9" s="6"/>
      <c r="C9" s="10" t="s">
        <v>10</v>
      </c>
      <c r="D9" s="6"/>
      <c r="E9" s="6"/>
      <c r="F9" s="6"/>
      <c r="G9" s="11">
        <f t="shared" ref="G9:R9" si="3">SUM(G5:G8)</f>
        <v>58741</v>
      </c>
      <c r="H9" s="11">
        <f t="shared" si="3"/>
        <v>58741</v>
      </c>
      <c r="I9" s="11">
        <f t="shared" si="3"/>
        <v>58741</v>
      </c>
      <c r="J9" s="11">
        <f t="shared" si="3"/>
        <v>58741</v>
      </c>
      <c r="K9" s="11">
        <f t="shared" si="3"/>
        <v>58741</v>
      </c>
      <c r="L9" s="11">
        <f t="shared" si="3"/>
        <v>58741</v>
      </c>
      <c r="M9" s="11">
        <f t="shared" si="3"/>
        <v>58741</v>
      </c>
      <c r="N9" s="11">
        <f t="shared" si="3"/>
        <v>58741</v>
      </c>
      <c r="O9" s="11">
        <f t="shared" si="3"/>
        <v>58741</v>
      </c>
      <c r="P9" s="11">
        <f t="shared" si="3"/>
        <v>58741</v>
      </c>
      <c r="Q9" s="11">
        <f t="shared" si="3"/>
        <v>58741</v>
      </c>
      <c r="R9" s="11">
        <f t="shared" si="3"/>
        <v>58741</v>
      </c>
      <c r="S9" s="12">
        <f t="shared" si="2"/>
        <v>704892</v>
      </c>
    </row>
    <row r="10" spans="1:19" ht="15.5" x14ac:dyDescent="0.35">
      <c r="A10" s="6"/>
      <c r="B10" s="7" t="s">
        <v>11</v>
      </c>
      <c r="C10" s="7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6"/>
    </row>
    <row r="11" spans="1:19" x14ac:dyDescent="0.35">
      <c r="A11" s="6"/>
      <c r="B11" s="6"/>
      <c r="C11" s="6" t="s">
        <v>12</v>
      </c>
      <c r="D11" s="6" t="s">
        <v>13</v>
      </c>
      <c r="E11" s="6"/>
      <c r="F11" s="6"/>
      <c r="G11" s="8">
        <v>3320</v>
      </c>
      <c r="H11" s="8">
        <v>3320</v>
      </c>
      <c r="I11" s="8">
        <v>3320</v>
      </c>
      <c r="J11" s="8">
        <v>3320</v>
      </c>
      <c r="K11" s="8">
        <v>3320</v>
      </c>
      <c r="L11" s="8">
        <v>3320</v>
      </c>
      <c r="M11" s="8">
        <v>3320</v>
      </c>
      <c r="N11" s="8">
        <v>3320</v>
      </c>
      <c r="O11" s="8">
        <v>3320</v>
      </c>
      <c r="P11" s="8">
        <v>3320</v>
      </c>
      <c r="Q11" s="8">
        <v>3320</v>
      </c>
      <c r="R11" s="8">
        <v>3320</v>
      </c>
      <c r="S11" s="9">
        <f>SUM(G11+H11+I11+J11+K11+L11+M11+N11+O11+P11+Q11+R11)</f>
        <v>39840</v>
      </c>
    </row>
    <row r="12" spans="1:19" x14ac:dyDescent="0.35">
      <c r="A12" s="6"/>
      <c r="B12" s="6"/>
      <c r="C12" s="6" t="s">
        <v>14</v>
      </c>
      <c r="D12" s="6" t="s">
        <v>15</v>
      </c>
      <c r="E12" s="6"/>
      <c r="F12" s="6"/>
      <c r="G12" s="8">
        <v>2800</v>
      </c>
      <c r="H12" s="8">
        <v>2800</v>
      </c>
      <c r="I12" s="8">
        <v>2800</v>
      </c>
      <c r="J12" s="8">
        <v>2800</v>
      </c>
      <c r="K12" s="8">
        <v>2800</v>
      </c>
      <c r="L12" s="8">
        <v>2800</v>
      </c>
      <c r="M12" s="8">
        <v>2800</v>
      </c>
      <c r="N12" s="8">
        <v>2800</v>
      </c>
      <c r="O12" s="8"/>
      <c r="P12" s="8"/>
      <c r="Q12" s="8"/>
      <c r="R12" s="8">
        <v>2800</v>
      </c>
      <c r="S12" s="9">
        <f>SUM(G12+H12+I12+J12+K12+L12+M12+N12+O12+P12+Q12+R12)</f>
        <v>25200</v>
      </c>
    </row>
    <row r="13" spans="1:19" x14ac:dyDescent="0.35">
      <c r="A13" s="6"/>
      <c r="B13" s="6"/>
      <c r="C13" s="6" t="s">
        <v>16</v>
      </c>
      <c r="D13" s="6" t="s">
        <v>30</v>
      </c>
      <c r="E13" s="6"/>
      <c r="F13" s="6"/>
      <c r="G13" s="8">
        <v>0</v>
      </c>
      <c r="H13" s="8">
        <v>0</v>
      </c>
      <c r="I13" s="8">
        <v>165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f>SUM(G13+H13+I13+J13+K13+L13+M13+N13+O13+P13+Q13+R13)</f>
        <v>165</v>
      </c>
    </row>
    <row r="14" spans="1:19" x14ac:dyDescent="0.35">
      <c r="A14" s="6"/>
      <c r="B14" s="6"/>
      <c r="C14" s="6" t="s">
        <v>17</v>
      </c>
      <c r="D14" s="6" t="s">
        <v>18</v>
      </c>
      <c r="E14" s="6"/>
      <c r="F14" s="6"/>
      <c r="G14" s="8"/>
      <c r="H14" s="8"/>
      <c r="I14" s="8"/>
      <c r="J14" s="8">
        <v>10</v>
      </c>
      <c r="K14" s="8"/>
      <c r="L14" s="8"/>
      <c r="M14" s="8"/>
      <c r="N14" s="8"/>
      <c r="O14" s="8"/>
      <c r="P14" s="8"/>
      <c r="Q14" s="8"/>
      <c r="R14" s="8"/>
      <c r="S14" s="9">
        <f>SUM(G14+H14+I14+J14+K14+L14+M14+N14+O14+P14+Q14+R14)</f>
        <v>10</v>
      </c>
    </row>
    <row r="15" spans="1:19" x14ac:dyDescent="0.35">
      <c r="A15" s="6"/>
      <c r="B15" s="6"/>
      <c r="C15" s="6" t="s">
        <v>19</v>
      </c>
      <c r="D15" s="6" t="s">
        <v>31</v>
      </c>
      <c r="E15" s="6"/>
      <c r="F15" s="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9" x14ac:dyDescent="0.35">
      <c r="A16" s="6"/>
      <c r="B16" s="6"/>
      <c r="C16" s="6"/>
      <c r="D16" s="6" t="s">
        <v>32</v>
      </c>
      <c r="E16" s="13" t="s">
        <v>33</v>
      </c>
      <c r="F16" s="6"/>
      <c r="G16" s="8">
        <v>65</v>
      </c>
      <c r="H16" s="8">
        <v>65</v>
      </c>
      <c r="I16" s="8">
        <v>65</v>
      </c>
      <c r="J16" s="8">
        <v>65</v>
      </c>
      <c r="K16" s="8">
        <v>65</v>
      </c>
      <c r="L16" s="8">
        <v>65</v>
      </c>
      <c r="M16" s="8">
        <v>65</v>
      </c>
      <c r="N16" s="8">
        <v>65</v>
      </c>
      <c r="O16" s="8">
        <v>65</v>
      </c>
      <c r="P16" s="8">
        <v>65</v>
      </c>
      <c r="Q16" s="8">
        <v>65</v>
      </c>
      <c r="R16" s="8">
        <v>65</v>
      </c>
      <c r="S16" s="9">
        <f t="shared" ref="S16:S18" si="4">SUM(G16+H16+I16+J16+K16+L16+M16+N16+O16+P16+Q16+R16)</f>
        <v>780</v>
      </c>
    </row>
    <row r="17" spans="1:21" x14ac:dyDescent="0.35">
      <c r="A17" s="6"/>
      <c r="B17" s="6"/>
      <c r="C17" s="6"/>
      <c r="D17" s="6" t="s">
        <v>34</v>
      </c>
      <c r="E17" s="13" t="s">
        <v>35</v>
      </c>
      <c r="F17" s="6"/>
      <c r="G17" s="8">
        <v>38695.258602000002</v>
      </c>
      <c r="H17" s="8">
        <v>43160.096132999999</v>
      </c>
      <c r="I17" s="8">
        <v>37107.760813200002</v>
      </c>
      <c r="J17" s="8">
        <v>36859.714283699992</v>
      </c>
      <c r="K17" s="8">
        <v>38794.477213800004</v>
      </c>
      <c r="L17" s="8">
        <v>37504.635260400006</v>
      </c>
      <c r="M17" s="8">
        <v>40679.630837999997</v>
      </c>
      <c r="N17" s="8">
        <v>48319.463946600001</v>
      </c>
      <c r="O17" s="8">
        <v>42217.519320899999</v>
      </c>
      <c r="P17" s="8">
        <v>51345.631606499999</v>
      </c>
      <c r="Q17" s="8">
        <v>44053.063639200001</v>
      </c>
      <c r="R17" s="8">
        <v>37355.807342700005</v>
      </c>
      <c r="S17" s="9">
        <f t="shared" si="4"/>
        <v>496093.05900000001</v>
      </c>
      <c r="U17" s="8"/>
    </row>
    <row r="18" spans="1:21" x14ac:dyDescent="0.35">
      <c r="A18" s="6"/>
      <c r="B18" s="6"/>
      <c r="C18" s="6" t="s">
        <v>19</v>
      </c>
      <c r="D18" s="6" t="s">
        <v>36</v>
      </c>
      <c r="E18" s="6"/>
      <c r="F18" s="6"/>
      <c r="G18" s="8">
        <f>SUM(G16:G17)</f>
        <v>38760.258602000002</v>
      </c>
      <c r="H18" s="8">
        <f t="shared" ref="H18:R18" si="5">SUM(H16:H17)</f>
        <v>43225.096132999999</v>
      </c>
      <c r="I18" s="8">
        <f t="shared" si="5"/>
        <v>37172.760813200002</v>
      </c>
      <c r="J18" s="8">
        <f t="shared" si="5"/>
        <v>36924.714283699992</v>
      </c>
      <c r="K18" s="8">
        <f t="shared" si="5"/>
        <v>38859.477213800004</v>
      </c>
      <c r="L18" s="8">
        <f t="shared" si="5"/>
        <v>37569.635260400006</v>
      </c>
      <c r="M18" s="8">
        <f t="shared" si="5"/>
        <v>40744.630837999997</v>
      </c>
      <c r="N18" s="8">
        <f t="shared" si="5"/>
        <v>48384.463946600001</v>
      </c>
      <c r="O18" s="8">
        <f t="shared" si="5"/>
        <v>42282.519320899999</v>
      </c>
      <c r="P18" s="8">
        <f t="shared" si="5"/>
        <v>51410.631606499999</v>
      </c>
      <c r="Q18" s="8">
        <f t="shared" si="5"/>
        <v>44118.063639200001</v>
      </c>
      <c r="R18" s="8">
        <f t="shared" si="5"/>
        <v>37420.807342700005</v>
      </c>
      <c r="S18" s="9">
        <f t="shared" si="4"/>
        <v>496873.05900000001</v>
      </c>
    </row>
    <row r="19" spans="1:21" x14ac:dyDescent="0.35">
      <c r="A19" s="6"/>
      <c r="B19" s="6"/>
      <c r="C19" s="6"/>
      <c r="D19" s="6"/>
      <c r="E19" s="6"/>
      <c r="F19" s="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21" x14ac:dyDescent="0.35">
      <c r="A20" s="6"/>
      <c r="B20" s="6"/>
      <c r="C20" s="6" t="s">
        <v>37</v>
      </c>
      <c r="D20" s="6" t="s">
        <v>38</v>
      </c>
      <c r="E20" s="6"/>
      <c r="F20" s="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1:21" x14ac:dyDescent="0.35">
      <c r="A21" s="6"/>
      <c r="B21" s="6"/>
      <c r="C21" s="6"/>
      <c r="D21" s="6" t="s">
        <v>39</v>
      </c>
      <c r="E21" s="13" t="s">
        <v>42</v>
      </c>
      <c r="F21" s="6"/>
      <c r="G21" s="8">
        <v>625</v>
      </c>
      <c r="H21" s="8">
        <v>625</v>
      </c>
      <c r="I21" s="8">
        <v>625</v>
      </c>
      <c r="J21" s="8">
        <v>625</v>
      </c>
      <c r="K21" s="8">
        <v>625</v>
      </c>
      <c r="L21" s="8">
        <v>625</v>
      </c>
      <c r="M21" s="8">
        <v>625</v>
      </c>
      <c r="N21" s="8">
        <v>625</v>
      </c>
      <c r="O21" s="8">
        <v>625</v>
      </c>
      <c r="P21" s="8">
        <v>625</v>
      </c>
      <c r="Q21" s="8">
        <v>625</v>
      </c>
      <c r="R21" s="8">
        <v>625</v>
      </c>
      <c r="S21" s="9">
        <f t="shared" ref="S21:S39" si="6">SUM(G21+H21+I21+J21+K21+L21+M21+N21+O21+P21+Q21+R21)</f>
        <v>7500</v>
      </c>
    </row>
    <row r="22" spans="1:21" x14ac:dyDescent="0.35">
      <c r="A22" s="6"/>
      <c r="B22" s="6"/>
      <c r="C22" s="6"/>
      <c r="D22" s="6" t="s">
        <v>40</v>
      </c>
      <c r="E22" s="13" t="s">
        <v>22</v>
      </c>
      <c r="F22" s="6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25000</v>
      </c>
      <c r="O22" s="8">
        <v>0</v>
      </c>
      <c r="P22" s="8">
        <v>0</v>
      </c>
      <c r="Q22" s="8">
        <v>0</v>
      </c>
      <c r="R22" s="8">
        <v>0</v>
      </c>
      <c r="S22" s="9">
        <f t="shared" si="6"/>
        <v>25000</v>
      </c>
    </row>
    <row r="23" spans="1:21" x14ac:dyDescent="0.35">
      <c r="A23" s="6"/>
      <c r="B23" s="6"/>
      <c r="C23" s="6"/>
      <c r="D23" s="6" t="s">
        <v>70</v>
      </c>
      <c r="E23" s="13" t="s">
        <v>71</v>
      </c>
      <c r="F23" s="6"/>
      <c r="G23" s="8">
        <v>470</v>
      </c>
      <c r="H23" s="8">
        <v>470</v>
      </c>
      <c r="I23" s="8">
        <v>470</v>
      </c>
      <c r="J23" s="8">
        <v>470</v>
      </c>
      <c r="K23" s="8">
        <v>470</v>
      </c>
      <c r="L23" s="8">
        <v>470</v>
      </c>
      <c r="M23" s="8">
        <v>470</v>
      </c>
      <c r="N23" s="8">
        <v>470</v>
      </c>
      <c r="O23" s="8">
        <v>470</v>
      </c>
      <c r="P23" s="8">
        <v>470</v>
      </c>
      <c r="Q23" s="8">
        <v>470</v>
      </c>
      <c r="R23" s="8">
        <v>470</v>
      </c>
      <c r="S23" s="9">
        <f t="shared" ref="S23" si="7">SUM(G23+H23+I23+J23+K23+L23+M23+N23+O23+P23+Q23+R23)</f>
        <v>5640</v>
      </c>
    </row>
    <row r="24" spans="1:21" x14ac:dyDescent="0.35">
      <c r="A24" s="6"/>
      <c r="B24" s="6"/>
      <c r="C24" s="6" t="s">
        <v>37</v>
      </c>
      <c r="D24" s="6" t="s">
        <v>41</v>
      </c>
      <c r="E24" s="6"/>
      <c r="F24" s="6"/>
      <c r="G24" s="8">
        <f>SUM(G21:G23)</f>
        <v>1095</v>
      </c>
      <c r="H24" s="8">
        <f t="shared" ref="H24:R24" si="8">SUM(H21:H23)</f>
        <v>1095</v>
      </c>
      <c r="I24" s="8">
        <f t="shared" si="8"/>
        <v>1095</v>
      </c>
      <c r="J24" s="8">
        <f t="shared" si="8"/>
        <v>1095</v>
      </c>
      <c r="K24" s="8">
        <f t="shared" si="8"/>
        <v>1095</v>
      </c>
      <c r="L24" s="8">
        <f t="shared" si="8"/>
        <v>1095</v>
      </c>
      <c r="M24" s="8">
        <f t="shared" si="8"/>
        <v>1095</v>
      </c>
      <c r="N24" s="8">
        <f t="shared" si="8"/>
        <v>26095</v>
      </c>
      <c r="O24" s="8">
        <f t="shared" si="8"/>
        <v>1095</v>
      </c>
      <c r="P24" s="8">
        <f t="shared" si="8"/>
        <v>1095</v>
      </c>
      <c r="Q24" s="8">
        <f t="shared" si="8"/>
        <v>1095</v>
      </c>
      <c r="R24" s="8">
        <f t="shared" si="8"/>
        <v>1095</v>
      </c>
      <c r="S24" s="9">
        <f t="shared" si="6"/>
        <v>38140</v>
      </c>
    </row>
    <row r="25" spans="1:21" x14ac:dyDescent="0.35">
      <c r="A25" s="6"/>
      <c r="B25" s="6"/>
      <c r="C25" s="6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</row>
    <row r="26" spans="1:21" x14ac:dyDescent="0.35">
      <c r="A26" s="6"/>
      <c r="B26" s="6"/>
      <c r="C26" s="6" t="s">
        <v>23</v>
      </c>
      <c r="D26" s="6" t="s">
        <v>43</v>
      </c>
      <c r="E26" s="6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</row>
    <row r="27" spans="1:21" x14ac:dyDescent="0.35">
      <c r="A27" s="6"/>
      <c r="B27" s="6"/>
      <c r="C27" s="6"/>
      <c r="D27" s="6" t="s">
        <v>44</v>
      </c>
      <c r="E27" s="13" t="s">
        <v>53</v>
      </c>
      <c r="F27" s="13"/>
      <c r="G27" s="8">
        <v>0</v>
      </c>
      <c r="H27" s="8">
        <v>0</v>
      </c>
      <c r="I27" s="8">
        <v>0</v>
      </c>
      <c r="J27" s="8">
        <v>4000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4000</v>
      </c>
      <c r="Q27" s="8">
        <v>0</v>
      </c>
      <c r="R27" s="8">
        <v>0</v>
      </c>
      <c r="S27" s="9">
        <f t="shared" si="6"/>
        <v>8000</v>
      </c>
    </row>
    <row r="28" spans="1:21" x14ac:dyDescent="0.35">
      <c r="A28" s="6"/>
      <c r="B28" s="6"/>
      <c r="C28" s="6"/>
      <c r="D28" s="6" t="s">
        <v>45</v>
      </c>
      <c r="E28" s="13" t="s">
        <v>54</v>
      </c>
      <c r="F28" s="13"/>
      <c r="G28" s="8">
        <v>0</v>
      </c>
      <c r="H28" s="8">
        <v>0</v>
      </c>
      <c r="I28" s="8">
        <v>0</v>
      </c>
      <c r="J28" s="8">
        <v>6850</v>
      </c>
      <c r="K28" s="8">
        <v>6850</v>
      </c>
      <c r="L28" s="8">
        <v>6850</v>
      </c>
      <c r="M28" s="8">
        <v>6850</v>
      </c>
      <c r="N28" s="8">
        <v>6850</v>
      </c>
      <c r="O28" s="8">
        <v>6850</v>
      </c>
      <c r="P28" s="8">
        <v>0</v>
      </c>
      <c r="Q28" s="8">
        <v>0</v>
      </c>
      <c r="R28" s="8">
        <v>0</v>
      </c>
      <c r="S28" s="9">
        <f t="shared" si="6"/>
        <v>41100</v>
      </c>
    </row>
    <row r="29" spans="1:21" x14ac:dyDescent="0.35">
      <c r="A29" s="6"/>
      <c r="B29" s="6"/>
      <c r="C29" s="6"/>
      <c r="D29" s="6" t="s">
        <v>46</v>
      </c>
      <c r="E29" s="13" t="s">
        <v>55</v>
      </c>
      <c r="F29" s="13"/>
      <c r="G29" s="8">
        <v>0</v>
      </c>
      <c r="H29" s="8">
        <v>0</v>
      </c>
      <c r="I29" s="8">
        <v>0</v>
      </c>
      <c r="J29" s="8">
        <v>6000</v>
      </c>
      <c r="K29" s="8">
        <v>4000</v>
      </c>
      <c r="L29" s="8">
        <v>4000</v>
      </c>
      <c r="M29" s="8">
        <v>4000</v>
      </c>
      <c r="N29" s="8">
        <v>4000</v>
      </c>
      <c r="O29" s="8">
        <v>4000</v>
      </c>
      <c r="P29" s="8">
        <v>0</v>
      </c>
      <c r="Q29" s="8">
        <v>0</v>
      </c>
      <c r="R29" s="8">
        <v>0</v>
      </c>
      <c r="S29" s="9">
        <f t="shared" si="6"/>
        <v>26000</v>
      </c>
    </row>
    <row r="30" spans="1:21" x14ac:dyDescent="0.35">
      <c r="A30" s="6"/>
      <c r="B30" s="6"/>
      <c r="C30" s="6"/>
      <c r="D30" s="6" t="s">
        <v>47</v>
      </c>
      <c r="E30" s="13" t="s">
        <v>20</v>
      </c>
      <c r="F30" s="13"/>
      <c r="G30" s="8">
        <v>0</v>
      </c>
      <c r="H30" s="8">
        <v>0</v>
      </c>
      <c r="I30" s="8">
        <v>0</v>
      </c>
      <c r="J30" s="8">
        <v>275</v>
      </c>
      <c r="K30" s="8">
        <v>275</v>
      </c>
      <c r="L30" s="8">
        <v>275</v>
      </c>
      <c r="M30" s="8">
        <v>275</v>
      </c>
      <c r="N30" s="8">
        <v>275</v>
      </c>
      <c r="O30" s="8">
        <v>275</v>
      </c>
      <c r="P30" s="8">
        <v>0</v>
      </c>
      <c r="Q30" s="8">
        <v>0</v>
      </c>
      <c r="R30" s="8">
        <v>0</v>
      </c>
      <c r="S30" s="9">
        <f t="shared" si="6"/>
        <v>1650</v>
      </c>
    </row>
    <row r="31" spans="1:21" x14ac:dyDescent="0.35">
      <c r="A31" s="6"/>
      <c r="B31" s="6"/>
      <c r="C31" s="6"/>
      <c r="D31" s="6" t="s">
        <v>72</v>
      </c>
      <c r="E31" s="13" t="s">
        <v>73</v>
      </c>
      <c r="F31" s="13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3000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9">
        <f t="shared" si="6"/>
        <v>3000</v>
      </c>
    </row>
    <row r="32" spans="1:21" x14ac:dyDescent="0.35">
      <c r="A32" s="6"/>
      <c r="B32" s="6"/>
      <c r="C32" s="6"/>
      <c r="D32" s="6" t="s">
        <v>74</v>
      </c>
      <c r="E32" s="13" t="s">
        <v>75</v>
      </c>
      <c r="F32" s="13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1500</v>
      </c>
      <c r="M32" s="8">
        <v>0</v>
      </c>
      <c r="N32" s="8">
        <v>0</v>
      </c>
      <c r="O32" s="8">
        <v>1500</v>
      </c>
      <c r="P32" s="8">
        <v>0</v>
      </c>
      <c r="Q32" s="8">
        <v>0</v>
      </c>
      <c r="R32" s="8">
        <v>0</v>
      </c>
      <c r="S32" s="9">
        <f t="shared" si="6"/>
        <v>3000</v>
      </c>
    </row>
    <row r="33" spans="1:23" x14ac:dyDescent="0.35">
      <c r="A33" s="6"/>
      <c r="B33" s="6"/>
      <c r="C33" s="6"/>
      <c r="D33" s="6" t="s">
        <v>48</v>
      </c>
      <c r="E33" s="13" t="s">
        <v>56</v>
      </c>
      <c r="F33" s="13"/>
      <c r="G33" s="8">
        <v>0</v>
      </c>
      <c r="H33" s="8">
        <v>0</v>
      </c>
      <c r="I33" s="8">
        <v>0</v>
      </c>
      <c r="J33" s="8">
        <v>83</v>
      </c>
      <c r="K33" s="8">
        <v>83</v>
      </c>
      <c r="L33" s="8">
        <v>83</v>
      </c>
      <c r="M33" s="8">
        <v>83</v>
      </c>
      <c r="N33" s="8">
        <v>83</v>
      </c>
      <c r="O33" s="8">
        <v>83</v>
      </c>
      <c r="P33" s="8">
        <v>83</v>
      </c>
      <c r="Q33" s="8">
        <v>83</v>
      </c>
      <c r="R33" s="8">
        <v>0</v>
      </c>
      <c r="S33" s="9">
        <f t="shared" si="6"/>
        <v>664</v>
      </c>
    </row>
    <row r="34" spans="1:23" x14ac:dyDescent="0.35">
      <c r="A34" s="6"/>
      <c r="B34" s="6"/>
      <c r="C34" s="6"/>
      <c r="D34" s="6" t="s">
        <v>76</v>
      </c>
      <c r="E34" s="13" t="s">
        <v>77</v>
      </c>
      <c r="F34" s="13"/>
      <c r="G34" s="8">
        <v>0</v>
      </c>
      <c r="H34" s="8">
        <v>0</v>
      </c>
      <c r="I34" s="8">
        <v>0</v>
      </c>
      <c r="J34" s="8">
        <v>500</v>
      </c>
      <c r="K34" s="8">
        <v>500</v>
      </c>
      <c r="L34" s="8">
        <v>500</v>
      </c>
      <c r="M34" s="8">
        <v>500</v>
      </c>
      <c r="N34" s="8">
        <v>500</v>
      </c>
      <c r="O34" s="8">
        <v>500</v>
      </c>
      <c r="P34" s="8">
        <v>0</v>
      </c>
      <c r="Q34" s="8">
        <v>0</v>
      </c>
      <c r="R34" s="8">
        <v>0</v>
      </c>
      <c r="S34" s="9">
        <f t="shared" si="6"/>
        <v>3000</v>
      </c>
    </row>
    <row r="35" spans="1:23" x14ac:dyDescent="0.35">
      <c r="A35" s="6"/>
      <c r="B35" s="6"/>
      <c r="C35" s="6"/>
      <c r="D35" s="6" t="s">
        <v>49</v>
      </c>
      <c r="E35" s="13" t="s">
        <v>21</v>
      </c>
      <c r="F35" s="13"/>
      <c r="G35" s="8">
        <v>2100</v>
      </c>
      <c r="H35" s="8">
        <v>2100</v>
      </c>
      <c r="I35" s="8">
        <v>2100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2100</v>
      </c>
      <c r="R35" s="8">
        <v>2100</v>
      </c>
      <c r="S35" s="9">
        <f t="shared" si="6"/>
        <v>10500</v>
      </c>
    </row>
    <row r="36" spans="1:23" x14ac:dyDescent="0.35">
      <c r="A36" s="6"/>
      <c r="B36" s="6"/>
      <c r="C36" s="6" t="s">
        <v>23</v>
      </c>
      <c r="D36" s="6" t="s">
        <v>52</v>
      </c>
      <c r="E36" s="13"/>
      <c r="F36" s="13"/>
      <c r="G36" s="8">
        <f t="shared" ref="G36:R36" si="9">SUM(G27:G35)</f>
        <v>2100</v>
      </c>
      <c r="H36" s="8">
        <f t="shared" si="9"/>
        <v>2100</v>
      </c>
      <c r="I36" s="8">
        <f t="shared" si="9"/>
        <v>2100</v>
      </c>
      <c r="J36" s="8">
        <f t="shared" si="9"/>
        <v>17708</v>
      </c>
      <c r="K36" s="8">
        <f t="shared" si="9"/>
        <v>11708</v>
      </c>
      <c r="L36" s="8">
        <f t="shared" si="9"/>
        <v>13208</v>
      </c>
      <c r="M36" s="8">
        <f t="shared" si="9"/>
        <v>14708</v>
      </c>
      <c r="N36" s="8">
        <f t="shared" si="9"/>
        <v>11708</v>
      </c>
      <c r="O36" s="8">
        <f t="shared" si="9"/>
        <v>13208</v>
      </c>
      <c r="P36" s="8">
        <f t="shared" si="9"/>
        <v>4083</v>
      </c>
      <c r="Q36" s="8">
        <f t="shared" si="9"/>
        <v>2183</v>
      </c>
      <c r="R36" s="8">
        <f t="shared" si="9"/>
        <v>2100</v>
      </c>
      <c r="S36" s="9">
        <f t="shared" si="6"/>
        <v>96914</v>
      </c>
    </row>
    <row r="37" spans="1:23" x14ac:dyDescent="0.35">
      <c r="A37" s="6"/>
      <c r="B37" s="6"/>
      <c r="C37" s="6"/>
      <c r="D37" s="6"/>
      <c r="E37" s="13"/>
      <c r="F37" s="1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</row>
    <row r="38" spans="1:23" x14ac:dyDescent="0.35">
      <c r="A38" s="6"/>
      <c r="B38" s="6"/>
      <c r="C38" s="6" t="s">
        <v>50</v>
      </c>
      <c r="D38" s="13" t="s">
        <v>51</v>
      </c>
      <c r="F38" s="13"/>
      <c r="G38" s="8">
        <v>110</v>
      </c>
      <c r="H38" s="8">
        <v>110</v>
      </c>
      <c r="I38" s="8">
        <v>0</v>
      </c>
      <c r="J38" s="8">
        <v>0</v>
      </c>
      <c r="K38" s="8">
        <v>110</v>
      </c>
      <c r="L38" s="8">
        <v>110</v>
      </c>
      <c r="M38" s="8">
        <v>0</v>
      </c>
      <c r="N38" s="8">
        <v>110</v>
      </c>
      <c r="O38" s="8">
        <v>110</v>
      </c>
      <c r="P38" s="8">
        <v>0</v>
      </c>
      <c r="Q38" s="8">
        <v>110</v>
      </c>
      <c r="R38" s="8">
        <v>110</v>
      </c>
      <c r="S38" s="9">
        <f t="shared" si="6"/>
        <v>880</v>
      </c>
    </row>
    <row r="39" spans="1:23" ht="15" thickBot="1" x14ac:dyDescent="0.4">
      <c r="A39" s="6"/>
      <c r="B39" s="6"/>
      <c r="C39" s="6" t="s">
        <v>24</v>
      </c>
      <c r="D39" s="6" t="s">
        <v>25</v>
      </c>
      <c r="E39" s="6"/>
      <c r="F39" s="6"/>
      <c r="G39" s="8">
        <v>0</v>
      </c>
      <c r="H39" s="8">
        <v>250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9">
        <f t="shared" si="6"/>
        <v>250</v>
      </c>
    </row>
    <row r="40" spans="1:23" ht="16" thickBot="1" x14ac:dyDescent="0.4">
      <c r="A40" s="6"/>
      <c r="B40" s="6"/>
      <c r="C40" s="14" t="s">
        <v>26</v>
      </c>
      <c r="D40" s="7"/>
      <c r="E40" s="6"/>
      <c r="F40" s="6"/>
      <c r="G40" s="15">
        <f>SUM(G11:G14,G18,G24,G36,G38,G39)</f>
        <v>48185.258602000002</v>
      </c>
      <c r="H40" s="15">
        <f>SUM(H11:H14,H18,H24,H36,H38,H39)</f>
        <v>52900.096132999999</v>
      </c>
      <c r="I40" s="15">
        <f>SUM(I11:I14,I18,I24,I36,I38,I39)</f>
        <v>46652.760813200002</v>
      </c>
      <c r="J40" s="15">
        <f>SUM(J11:J14,J18,J24,J36,J38,J39)</f>
        <v>61857.714283699992</v>
      </c>
      <c r="K40" s="15">
        <f>SUM(K11:K14,K18,K24,K36,K38,K39)</f>
        <v>57892.477213800004</v>
      </c>
      <c r="L40" s="15">
        <f>SUM(L11:L14,L18,L24,L36,L38,L39)</f>
        <v>58102.635260400006</v>
      </c>
      <c r="M40" s="15">
        <f>SUM(M11:M14,M18,M24,M36,M38,M39)</f>
        <v>62667.630837999997</v>
      </c>
      <c r="N40" s="15">
        <f>SUM(N11:N14,N18,N24,N36,N38,N39)</f>
        <v>92417.463946600008</v>
      </c>
      <c r="O40" s="15">
        <f>SUM(O11:O14,O18,O24,O36,O38,O39)</f>
        <v>60015.519320899999</v>
      </c>
      <c r="P40" s="15">
        <f>SUM(P11:P14,P18,P24,P36,P38,P39)</f>
        <v>59908.631606499999</v>
      </c>
      <c r="Q40" s="15">
        <f>SUM(Q11:Q14,Q18,Q24,Q36,Q38,Q39)</f>
        <v>50826.063639200001</v>
      </c>
      <c r="R40" s="15">
        <f>SUM(R11:R14,R18,R24,R36,R38,R39)</f>
        <v>46845.807342700005</v>
      </c>
      <c r="S40" s="30">
        <f>SUM(G40+H40+I40+J40+K40+L40+M40+N40+O40+P40+Q40+R40)</f>
        <v>698272.05899999989</v>
      </c>
    </row>
    <row r="41" spans="1:23" ht="15.5" hidden="1" x14ac:dyDescent="0.35">
      <c r="A41" s="6"/>
      <c r="B41" s="6"/>
      <c r="C41" s="14"/>
      <c r="D41" s="7"/>
      <c r="E41" s="6"/>
      <c r="F41" s="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</row>
    <row r="42" spans="1:23" hidden="1" x14ac:dyDescent="0.35">
      <c r="A42" s="6"/>
      <c r="B42" s="6"/>
      <c r="C42" s="6" t="s">
        <v>57</v>
      </c>
      <c r="D42" s="6"/>
      <c r="E42" s="6"/>
      <c r="F42" s="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1:23" ht="16" thickBot="1" x14ac:dyDescent="0.4">
      <c r="A43" s="6"/>
      <c r="B43" s="6"/>
      <c r="C43" s="14"/>
      <c r="D43" s="7"/>
      <c r="E43" s="6"/>
      <c r="F43" s="6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7"/>
      <c r="V43" s="31"/>
      <c r="W43" s="32"/>
    </row>
    <row r="44" spans="1:23" x14ac:dyDescent="0.35">
      <c r="A44" s="6" t="s">
        <v>1</v>
      </c>
      <c r="B44" s="6"/>
      <c r="C44" s="6"/>
      <c r="D44" s="6"/>
      <c r="E44" s="6"/>
      <c r="F44" s="6"/>
      <c r="G44" s="21">
        <f>SUM(G3+G9-G40-G42)</f>
        <v>51513.787132999976</v>
      </c>
      <c r="H44" s="21">
        <f>SUM(H3+H9-H40-H42)</f>
        <v>57354.690999999977</v>
      </c>
      <c r="I44" s="21">
        <f>SUM(I3+I9-I40-I42)</f>
        <v>62822.989186799998</v>
      </c>
      <c r="J44" s="21">
        <f>SUM(J3+J9-J40-J42)</f>
        <v>59706.274903100006</v>
      </c>
      <c r="K44" s="21">
        <f>SUM(K3+K9-K40-K42)</f>
        <v>60554.797689300009</v>
      </c>
      <c r="L44" s="21">
        <f>SUM(L3+L9-L40-L42)</f>
        <v>61193.162428899996</v>
      </c>
      <c r="M44" s="21">
        <f>SUM(M3+M9-M40-M42)</f>
        <v>57266.531590899991</v>
      </c>
      <c r="N44" s="21">
        <f>SUM(N3+N9-N40-N42)</f>
        <v>23590.067644299983</v>
      </c>
      <c r="O44" s="21">
        <f>SUM(O3+O9-O40-O42)</f>
        <v>22315.548323399984</v>
      </c>
      <c r="P44" s="21">
        <f>SUM(P3+P9-P40-P42)</f>
        <v>21147.916716899985</v>
      </c>
      <c r="Q44" s="21">
        <f>SUM(Q3+Q9-Q40-Q42)</f>
        <v>29062.853077699983</v>
      </c>
      <c r="R44" s="21">
        <f>SUM(R3+R9-R40-R42)</f>
        <v>40958.045734999978</v>
      </c>
      <c r="S44" s="22"/>
      <c r="W44" s="32"/>
    </row>
    <row r="45" spans="1:23" x14ac:dyDescent="0.35">
      <c r="A45" s="6"/>
      <c r="B45" s="6"/>
      <c r="C45" s="6"/>
      <c r="D45" s="6"/>
      <c r="E45" s="6"/>
      <c r="F45" s="6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2"/>
      <c r="W45" s="32"/>
    </row>
    <row r="46" spans="1:23" x14ac:dyDescent="0.35">
      <c r="A46" s="6" t="s">
        <v>27</v>
      </c>
      <c r="B46" s="6"/>
      <c r="C46" s="6"/>
      <c r="D46" s="6"/>
      <c r="E46" s="6"/>
      <c r="F46" s="6"/>
      <c r="G46" s="23">
        <f>R46+G42</f>
        <v>5978.13</v>
      </c>
      <c r="H46" s="23">
        <f t="shared" ref="H46:R46" si="10">SUM(G46+H42)</f>
        <v>5978.13</v>
      </c>
      <c r="I46" s="23">
        <v>5978.13</v>
      </c>
      <c r="J46" s="23">
        <f>SUM(I46+J42)</f>
        <v>5978.13</v>
      </c>
      <c r="K46" s="23">
        <f t="shared" si="10"/>
        <v>5978.13</v>
      </c>
      <c r="L46" s="23">
        <f t="shared" si="10"/>
        <v>5978.13</v>
      </c>
      <c r="M46" s="23">
        <f t="shared" si="10"/>
        <v>5978.13</v>
      </c>
      <c r="N46" s="23">
        <f t="shared" si="10"/>
        <v>5978.13</v>
      </c>
      <c r="O46" s="23">
        <f t="shared" si="10"/>
        <v>5978.13</v>
      </c>
      <c r="P46" s="23">
        <f t="shared" si="10"/>
        <v>5978.13</v>
      </c>
      <c r="Q46" s="23">
        <f t="shared" si="10"/>
        <v>5978.13</v>
      </c>
      <c r="R46" s="23">
        <f t="shared" si="10"/>
        <v>5978.13</v>
      </c>
      <c r="S46" s="28"/>
    </row>
    <row r="47" spans="1:23" x14ac:dyDescent="0.35">
      <c r="A47" s="6"/>
      <c r="B47" s="6"/>
      <c r="C47" s="6"/>
      <c r="D47" s="6"/>
      <c r="E47" s="6"/>
      <c r="F47" s="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2"/>
    </row>
    <row r="48" spans="1:23" x14ac:dyDescent="0.35">
      <c r="A48" s="6" t="s">
        <v>28</v>
      </c>
      <c r="B48" s="6"/>
      <c r="C48" s="6"/>
      <c r="D48" s="6"/>
      <c r="E48" s="6"/>
      <c r="F48" s="6"/>
      <c r="G48" s="24">
        <f>SUM(G44+G46)</f>
        <v>57491.917132999974</v>
      </c>
      <c r="H48" s="24">
        <f t="shared" ref="H48:R48" si="11">SUM(H44+H46)</f>
        <v>63332.820999999974</v>
      </c>
      <c r="I48" s="24">
        <f t="shared" si="11"/>
        <v>68801.119186800002</v>
      </c>
      <c r="J48" s="24">
        <f t="shared" si="11"/>
        <v>65684.404903100003</v>
      </c>
      <c r="K48" s="24">
        <f t="shared" si="11"/>
        <v>66532.927689300006</v>
      </c>
      <c r="L48" s="24">
        <f t="shared" si="11"/>
        <v>67171.292428899993</v>
      </c>
      <c r="M48" s="24">
        <f t="shared" si="11"/>
        <v>63244.661590899988</v>
      </c>
      <c r="N48" s="24">
        <f t="shared" si="11"/>
        <v>29568.197644299984</v>
      </c>
      <c r="O48" s="24">
        <f t="shared" si="11"/>
        <v>28293.678323399985</v>
      </c>
      <c r="P48" s="24">
        <f t="shared" si="11"/>
        <v>27126.046716899986</v>
      </c>
      <c r="Q48" s="24">
        <f t="shared" si="11"/>
        <v>35040.983077699981</v>
      </c>
      <c r="R48" s="24">
        <f t="shared" si="11"/>
        <v>46936.175734999975</v>
      </c>
      <c r="S48" s="28"/>
    </row>
  </sheetData>
  <pageMargins left="0.7" right="0.7" top="0.75" bottom="0.75" header="0.3" footer="0.3"/>
  <pageSetup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Sydni</dc:creator>
  <cp:lastModifiedBy>Tanner Stenquist</cp:lastModifiedBy>
  <cp:lastPrinted>2023-03-29T19:28:03Z</cp:lastPrinted>
  <dcterms:created xsi:type="dcterms:W3CDTF">2021-11-17T17:43:30Z</dcterms:created>
  <dcterms:modified xsi:type="dcterms:W3CDTF">2023-03-29T19:28:38Z</dcterms:modified>
</cp:coreProperties>
</file>